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arketing and Communications\Digital - Kate\"/>
    </mc:Choice>
  </mc:AlternateContent>
  <bookViews>
    <workbookView xWindow="0" yWindow="0" windowWidth="19200" windowHeight="7350"/>
  </bookViews>
  <sheets>
    <sheet name="Travel" sheetId="1" r:id="rId1"/>
    <sheet name="Hospitality" sheetId="2" r:id="rId2"/>
    <sheet name="Gifts and Benefits" sheetId="4" r:id="rId3"/>
    <sheet name="All other  expenses" sheetId="3" r:id="rId4"/>
  </sheets>
  <externalReferences>
    <externalReference r:id="rId5"/>
    <externalReference r:id="rId6"/>
  </externalReferences>
  <definedNames>
    <definedName name="_xlnm.Print_Area" localSheetId="3">'All other  expenses'!$A$1:$E$23</definedName>
    <definedName name="_xlnm.Print_Area" localSheetId="2">'Gifts and Benefits'!$A$1:$E$24</definedName>
    <definedName name="_xlnm.Print_Area" localSheetId="1">Hospitality!$A$1:$F$36</definedName>
    <definedName name="_xlnm.Print_Area" localSheetId="0">Travel!$A$1:$D$263</definedName>
  </definedNames>
  <calcPr calcId="171027"/>
</workbook>
</file>

<file path=xl/calcChain.xml><?xml version="1.0" encoding="utf-8"?>
<calcChain xmlns="http://schemas.openxmlformats.org/spreadsheetml/2006/main">
  <c r="B70" i="1" l="1"/>
  <c r="B224" i="1"/>
  <c r="B179" i="1"/>
  <c r="B25" i="1"/>
  <c r="B152" i="1"/>
  <c r="B195" i="1"/>
  <c r="B9" i="3" l="1"/>
  <c r="B9" i="1"/>
  <c r="B234" i="1"/>
  <c r="B18" i="1" l="1"/>
  <c r="B29" i="1"/>
  <c r="A23" i="2" l="1"/>
  <c r="A22" i="2"/>
  <c r="A16" i="2"/>
  <c r="A15" i="2"/>
  <c r="A14" i="2"/>
  <c r="B254" i="1" l="1"/>
  <c r="B39" i="1" l="1"/>
  <c r="B255" i="1" s="1"/>
  <c r="B3" i="2" l="1"/>
  <c r="B13" i="3" l="1"/>
  <c r="B31" i="2"/>
  <c r="B4" i="3"/>
  <c r="B3" i="3"/>
  <c r="B2" i="3"/>
  <c r="B4" i="4"/>
  <c r="B3" i="4"/>
  <c r="B2" i="4"/>
  <c r="B4" i="2"/>
  <c r="B2" i="2"/>
</calcChain>
</file>

<file path=xl/sharedStrings.xml><?xml version="1.0" encoding="utf-8"?>
<sst xmlns="http://schemas.openxmlformats.org/spreadsheetml/2006/main" count="545" uniqueCount="281">
  <si>
    <t>Date</t>
  </si>
  <si>
    <t>Location/s</t>
  </si>
  <si>
    <t>Location</t>
  </si>
  <si>
    <t>Disclosure period</t>
  </si>
  <si>
    <t>Sub total</t>
  </si>
  <si>
    <t xml:space="preserve">Purpose (eg, hosting delegation from China) </t>
  </si>
  <si>
    <t>All Other Expenses</t>
  </si>
  <si>
    <t>Total travel expenses</t>
  </si>
  <si>
    <t xml:space="preserve">Organisation Name </t>
  </si>
  <si>
    <t>Chief Executive</t>
  </si>
  <si>
    <t>International, domestic and local travel expenses</t>
  </si>
  <si>
    <t>Nature (eg taxi, parking, bus)</t>
  </si>
  <si>
    <t>Reason (eg building relationships, team building)</t>
  </si>
  <si>
    <t>Nature (what and for how many eg dinner for 5)</t>
  </si>
  <si>
    <t>Total other expenses</t>
  </si>
  <si>
    <t>Local Travel (within City, excluding travel to airport)</t>
  </si>
  <si>
    <t>DomesticTravel (within NZ, including travel to and from local airport)</t>
  </si>
  <si>
    <t>Nature (eg hotel, airfare, meals &amp; for how many people, other costs)</t>
  </si>
  <si>
    <t>Nature (eg hotel, airfares, taxis, meals &amp; for how many people, other costs)</t>
  </si>
  <si>
    <t>Gifts  and hospitality</t>
  </si>
  <si>
    <t>** Include eg phone and data costs, subscriptions, membership fees, conference fees,  professional development costs, books and anything else</t>
  </si>
  <si>
    <t xml:space="preserve">Hospitality Offered to Third Parties </t>
  </si>
  <si>
    <t xml:space="preserve">Total  expenses </t>
  </si>
  <si>
    <t>Total gifts &amp; benefits</t>
  </si>
  <si>
    <t>Chief Executive Expense Disclosure</t>
  </si>
  <si>
    <t>Notes</t>
  </si>
  <si>
    <t>Date(s)</t>
  </si>
  <si>
    <t>*** e.g. subscription part of employment agreement, development as agreed with SSC</t>
  </si>
  <si>
    <t>Comment / explanation ***</t>
  </si>
  <si>
    <t>Cost (NZ$)
(exc GST / inc GST)***</t>
  </si>
  <si>
    <t>Cost ($)
(exc GST / inc GST)***</t>
  </si>
  <si>
    <t xml:space="preserve">Notes </t>
  </si>
  <si>
    <t>* Headings on following tabs will pre populate with what you enter on this tab</t>
  </si>
  <si>
    <t>*** Delete what's inapplicable.  Be consistent - all GST exclusive or all GST inclusive</t>
  </si>
  <si>
    <t>Offered by 
(who made the offer?)</t>
  </si>
  <si>
    <t>Nature ***</t>
  </si>
  <si>
    <t>Cost ($)****
(exc GST / inc GST)</t>
  </si>
  <si>
    <t>International Travel (including  travel within NZ at beginning and end of overseas trip)**</t>
  </si>
  <si>
    <t>** Group expenditure relating to each overseas trip</t>
  </si>
  <si>
    <t>Cost ($)
(exc GST / inc GST)**</t>
  </si>
  <si>
    <t>** Delete what's inapplicable.  Be consistent - all GST exclusive or all GST inclusive</t>
  </si>
  <si>
    <t>Description ** (e.g. event tickets,  etc)</t>
  </si>
  <si>
    <t>Sub totals and totals will appear automatically once you put information in rows above.</t>
  </si>
  <si>
    <t>Mark clearly if there is no information to disclose.</t>
  </si>
  <si>
    <t>1 July 2016 to 30 June 2017 (or specify applicable part year)*</t>
  </si>
  <si>
    <t>Hospitality</t>
  </si>
  <si>
    <t>Gifts and Benefits over $50 annual value**</t>
  </si>
  <si>
    <t>** All gifts, invitations to events and other hospitality, of $50 or more in total value per year, offered to the CE by people external to the organisation</t>
  </si>
  <si>
    <t>Estimated value (NZ$)
(exc GST / inc GST)***</t>
  </si>
  <si>
    <t>*** Mark clearly if cost include GST or not. Be consistent - all GST exclusive or all GST inclusive</t>
  </si>
  <si>
    <t>Estimated total value will appear automatically once you put information in rows above.</t>
  </si>
  <si>
    <t>All other expenditure incurred by the chief executive that is not travel, hospitality or gifts</t>
  </si>
  <si>
    <t>All Other Expenses**</t>
  </si>
  <si>
    <t>Total cost will appear automatically once you put information in rows above.</t>
  </si>
  <si>
    <t>All gifts, invitations to events and other hospitality, of $50 or more in total value per year, offered to the CE by people external to the organisation</t>
  </si>
  <si>
    <t xml:space="preserve">
All expenses incurred by CE during international, domestic and local travel. For international travel, group expenses relating to each trip.
</t>
  </si>
  <si>
    <t>* Headings on this tab will be pre populated with what you enter on the Travel tab</t>
  </si>
  <si>
    <t>Purpose of trip (eg attending XYZ conference for 3 days)****</t>
  </si>
  <si>
    <t>Purpose (eg visiting district office for two days...) ****</t>
  </si>
  <si>
    <t>Purpose (eg meeting with Minister) ****</t>
  </si>
  <si>
    <t>**** Please include sufficient information to explain the trip and its costs including destination and duration.</t>
  </si>
  <si>
    <t>All hospitality expenses provided by the CE in the context of his/her job to anyone external to the Public Service or statutory Crown entities.</t>
  </si>
  <si>
    <t>Third parties include people and organisastions external to the public service or statutory Crown entities.</t>
  </si>
  <si>
    <t>Include items such as  invitations to functions and events, event tickets, gifts from overseas counterparts and commercial organisations (including that accepted by immediate family members).</t>
  </si>
  <si>
    <t>Comments</t>
  </si>
  <si>
    <t>A one-off offer of something worth $25 is not included, but if the offer is made more than once a year, it should be disclosed.</t>
  </si>
  <si>
    <t>Sport NZ</t>
  </si>
  <si>
    <t>Peter Miskimmin</t>
  </si>
  <si>
    <t>1-18/8/16</t>
  </si>
  <si>
    <t>Train Copenhagen to Aarhus for Sport Accord convention</t>
  </si>
  <si>
    <t>Meal at hotel, Aarhus (1 pax)</t>
  </si>
  <si>
    <t>Meal at hotel, Amsterdam airport (1 pax)</t>
  </si>
  <si>
    <t>31/7/16-19/8/16</t>
  </si>
  <si>
    <t>Accommodation in Rio during Olympic Games (US$1401/night 3-22 Aug + 3 nights @ US$410 31-3)</t>
  </si>
  <si>
    <t xml:space="preserve">Return flights NZ to Rio, premium economy to attend Olympic Games </t>
  </si>
  <si>
    <t>29-12 April</t>
  </si>
  <si>
    <t>Airfare (Premium Economy) Akld/London/Copenhagen/Amsterdam/HK/Akld/Wgtn - attending Sport Accord conference in Denmark; mtgs with Sport England, UK Active, Netherland Olympic Committee</t>
  </si>
  <si>
    <t>Airfare Copenhagen to Amsterdam - meeting with Netherlands OC</t>
  </si>
  <si>
    <t>30 March to 2 April</t>
  </si>
  <si>
    <t>Accommodation in London 30-2 April - meetings with Sport England, UK Youth Sports Trust, UK Active</t>
  </si>
  <si>
    <t xml:space="preserve">Incidental cash expenses in London/Aarhus/Amsterdam </t>
  </si>
  <si>
    <t>Accommodation in Amsterdam (1 night) 6 April - meeting with Netherlands Olympic Committee</t>
  </si>
  <si>
    <t>Airfares - Japan - PMs Business Delegation to Japan</t>
  </si>
  <si>
    <t>Service fees Mar 17</t>
  </si>
  <si>
    <t>Service fees May 17</t>
  </si>
  <si>
    <t>Attending Sport Accord conference in Denmark; mtgs with Sport England, UK Active, Netherland Olympic Committee</t>
  </si>
  <si>
    <t xml:space="preserve">Hotel in Aarhus, Denmark for Sport Accord (4 nights) </t>
  </si>
  <si>
    <t xml:space="preserve">Accommodation &amp; airport transfers in Tokyo (3 nights arranged by MFAT) </t>
  </si>
  <si>
    <t xml:space="preserve">Attending Rio Olympic Games </t>
  </si>
  <si>
    <t>Taxi airport to Sport NZ</t>
  </si>
  <si>
    <t>taxi in Akld for Halberg Awards</t>
  </si>
  <si>
    <t>taxi in Akld meeting with NSO</t>
  </si>
  <si>
    <t>Taxi home to airport for flight to Japan with PM's business delegation</t>
  </si>
  <si>
    <t>Taxi airport to home returning from Japan</t>
  </si>
  <si>
    <t>Parking in Akld - meeting with NZOC</t>
  </si>
  <si>
    <t>Taxi</t>
  </si>
  <si>
    <t>Meal</t>
  </si>
  <si>
    <t>taxi</t>
  </si>
  <si>
    <t>meal</t>
  </si>
  <si>
    <t>parking</t>
  </si>
  <si>
    <t>Parking</t>
  </si>
  <si>
    <t>Accommodation</t>
  </si>
  <si>
    <t>Parking in Akld - partner meetings</t>
  </si>
  <si>
    <t>Breakfast at hotel in Akld for sector conference (2 days)</t>
  </si>
  <si>
    <t>Dinner in Akld (3 pax)</t>
  </si>
  <si>
    <t>Dinner in Akld (6 pax)</t>
  </si>
  <si>
    <t>5-6/7/16</t>
  </si>
  <si>
    <t>Service Fees</t>
  </si>
  <si>
    <t>28 &amp; 29/9/16</t>
  </si>
  <si>
    <t>27-28/10/2016</t>
  </si>
  <si>
    <t>Wgtn airport parking for October</t>
  </si>
  <si>
    <t>3-4/11/16</t>
  </si>
  <si>
    <t>Wgtn airport parking for Dec</t>
  </si>
  <si>
    <t>Wgtn airport parking for Jan</t>
  </si>
  <si>
    <t>Wgtn airport parking for Feb</t>
  </si>
  <si>
    <t>2-12 Mar 17</t>
  </si>
  <si>
    <t xml:space="preserve">Wgtn/Akld/Dunedin/QT/Wgtn - HPSNZ board meeting; roadshow Dunedin and Invercargill; NZ Golf Open </t>
  </si>
  <si>
    <t>Chch to Wgtn airfare - returning from Kaikoura visit</t>
  </si>
  <si>
    <t>Wgtn airport parking for March</t>
  </si>
  <si>
    <t>26/28-04-2017</t>
  </si>
  <si>
    <t>Wgtn airport parking for Apr</t>
  </si>
  <si>
    <t>Services charges April</t>
  </si>
  <si>
    <t>4/5 May 2017</t>
  </si>
  <si>
    <t>Accommodation in Napier</t>
  </si>
  <si>
    <t>Wgtn airport parking for May</t>
  </si>
  <si>
    <t>Service Fees May</t>
  </si>
  <si>
    <t xml:space="preserve">Rental car Dunedin to Queenstown (6 days) </t>
  </si>
  <si>
    <t>Wlg/Akl/Wlg meeting with Japanese officials at HPSNZ, Auckland</t>
  </si>
  <si>
    <t>22-25/6/17</t>
  </si>
  <si>
    <t>Rental car in Akld (4 days)</t>
  </si>
  <si>
    <t>2016/17</t>
  </si>
  <si>
    <t>Parking in Akld, World Masters Games</t>
  </si>
  <si>
    <t>Coffee meeting with Netball NZ</t>
  </si>
  <si>
    <t>Hosting Blackgold guests in Rio</t>
  </si>
  <si>
    <t>Hosting Blackgold guests in Rio during Olympic Games</t>
  </si>
  <si>
    <t>Travel cards x 20 for Blackgold guests, Rio (R500)</t>
  </si>
  <si>
    <t>Hosting Blackgold guests at Rio Olympics</t>
  </si>
  <si>
    <t>Breakfast meeting (2 pax)</t>
  </si>
  <si>
    <t>Coffee (2 pax)</t>
  </si>
  <si>
    <t>Meeting with RSO</t>
  </si>
  <si>
    <t>Meeting with HP athlete</t>
  </si>
  <si>
    <t>Meeting with NSO</t>
  </si>
  <si>
    <t>Refreshments</t>
  </si>
  <si>
    <t>Hosting mtg with key partners, Akld (? Pax)</t>
  </si>
  <si>
    <t>Lunch meeting (2 pax)</t>
  </si>
  <si>
    <t>Meeting with RST CEO (2 pax)</t>
  </si>
  <si>
    <t>Rio</t>
  </si>
  <si>
    <t>Auckland</t>
  </si>
  <si>
    <t>Wellington</t>
  </si>
  <si>
    <t>Meeting with key stakeholder</t>
  </si>
  <si>
    <t xml:space="preserve">Meeting with partner organisation </t>
  </si>
  <si>
    <t>Lunch (2 pax)</t>
  </si>
  <si>
    <t>Meeting with Blackgold supporter (2 pax)</t>
  </si>
  <si>
    <t>Lunch mtg with NSO (2 pax)</t>
  </si>
  <si>
    <t>Relationship building</t>
  </si>
  <si>
    <t>Tickets and hosting at Lions v NZ rugby test</t>
  </si>
  <si>
    <t>NZ Rugby</t>
  </si>
  <si>
    <t>tickets and hosting at Hurricanes vLions</t>
  </si>
  <si>
    <t>Meeting with partner organisation (2 pax)</t>
  </si>
  <si>
    <t>Taxi airport to home returning from Europe</t>
  </si>
  <si>
    <t>To Te Papa for Peter Snell event</t>
  </si>
  <si>
    <t xml:space="preserve">Wgtn CBD to home following Awards Dinner </t>
  </si>
  <si>
    <t>To Parliament mtg with Minister</t>
  </si>
  <si>
    <t>To Parliament, meeting with Minister</t>
  </si>
  <si>
    <t>To Parliament meeting with Minister</t>
  </si>
  <si>
    <t>Transport home after speaking at evening function</t>
  </si>
  <si>
    <t>Transport home following board mtg and dinner</t>
  </si>
  <si>
    <t>Transport home after dinner meeting</t>
  </si>
  <si>
    <t>Transport home after board dinner</t>
  </si>
  <si>
    <t>Travel Wgtn CBD - Integrity Forum</t>
  </si>
  <si>
    <t>CBD to home following Peter Snell dinner at Te Papa</t>
  </si>
  <si>
    <t>Dinner in Akld for GM interviews</t>
  </si>
  <si>
    <t>Breakfast in Akld (1 pax) returning from Japan &amp; mtg with NZOC</t>
  </si>
  <si>
    <t>In Hamilton for HPSNZ board meeting</t>
  </si>
  <si>
    <t>Rental car (2 days)</t>
  </si>
  <si>
    <t xml:space="preserve">Wgtn CBD to airport -Board mtg in Cambridge </t>
  </si>
  <si>
    <t xml:space="preserve">Wgtn airport CBD -return from Board mtg in Cambridge </t>
  </si>
  <si>
    <t>airfare</t>
  </si>
  <si>
    <t>rental car</t>
  </si>
  <si>
    <t>GM interviews in Akld</t>
  </si>
  <si>
    <t>Presenting at NSO board meeting in Auckland</t>
  </si>
  <si>
    <t>Attending NSO Board Mtg in Auckland</t>
  </si>
  <si>
    <t>Returning home from airport in Akld for NSO board mtg</t>
  </si>
  <si>
    <t>accommodation</t>
  </si>
  <si>
    <t xml:space="preserve">Taxi Wgtn CBD to home following dinner hosting international guests </t>
  </si>
  <si>
    <t xml:space="preserve">In Akld on NSO interview panel </t>
  </si>
  <si>
    <t>In Akld on interview panel for HPSNZ GM role</t>
  </si>
  <si>
    <t>In Akld for GM interviews</t>
  </si>
  <si>
    <t>Returning fom NSO board mtg out of town</t>
  </si>
  <si>
    <t>Presenting at Foundation North Board meeting</t>
  </si>
  <si>
    <t>In Akld for Foundation North Board meeting</t>
  </si>
  <si>
    <t>Board strategic planning session, Silverstream</t>
  </si>
  <si>
    <t xml:space="preserve">In Akld for staff meeting </t>
  </si>
  <si>
    <t>In Akld for staff meeting</t>
  </si>
  <si>
    <t>Meetings in Akld with key stakeholders and HSPNZ SLT</t>
  </si>
  <si>
    <t>Parking Wgtn Airport x3  - Sept 16</t>
  </si>
  <si>
    <t>Wgtn/Akld/Napier/Wgtn - meetings with key stakeholders and roadshow in Hawkes Bay</t>
  </si>
  <si>
    <t>in Akld for HPSNZ staff meeting; DFSNZ board mtg</t>
  </si>
  <si>
    <t>Rental car</t>
  </si>
  <si>
    <t>In Akld for meetings with various key stakeholders (2 days)</t>
  </si>
  <si>
    <t>In Akld for meetings with various key stakeholders</t>
  </si>
  <si>
    <t>In Akld for meetinsg with various key stakeholders</t>
  </si>
  <si>
    <t>Parking in Akld, meetings with stakeholders</t>
  </si>
  <si>
    <t>Parking in Akld, mtg with stakeholders</t>
  </si>
  <si>
    <t>In Akld for coaches dinner, and meetings with stakeholders</t>
  </si>
  <si>
    <t>In Akld for coaches dinner; mtg with stakeholders</t>
  </si>
  <si>
    <t>In Akld for PM's Paralympic gala dinner</t>
  </si>
  <si>
    <t>In Akld for PMs Paralympic gala dinner</t>
  </si>
  <si>
    <t xml:space="preserve">In Akld PM gala dinner </t>
  </si>
  <si>
    <t>In Akld for PM's Paralympic dinner</t>
  </si>
  <si>
    <t>In Akld for PM's Paralympic Gala dinner</t>
  </si>
  <si>
    <t>In Akld for meetings with NSOs</t>
  </si>
  <si>
    <t>In Chch speaking at International Bowls conference</t>
  </si>
  <si>
    <t>Speaking at World Bowls conference</t>
  </si>
  <si>
    <t>Speaking at  Bowls conference, Chch</t>
  </si>
  <si>
    <t>Speaking at Bowls conference, Chch</t>
  </si>
  <si>
    <t>In Akld attending NSO forum</t>
  </si>
  <si>
    <t>returning home from NSO forum in Akld</t>
  </si>
  <si>
    <t>In Akld speaking at Sports Journalism Awards</t>
  </si>
  <si>
    <t>In Akld for Sports Journalism Awards</t>
  </si>
  <si>
    <t>Sports Journalism Awards, Akld</t>
  </si>
  <si>
    <t xml:space="preserve">parking </t>
  </si>
  <si>
    <t>In Akld for meeting with HPSNZ and NZOC</t>
  </si>
  <si>
    <t xml:space="preserve">In Akld for board meeting and Halberg Awards </t>
  </si>
  <si>
    <t>In Akld for board meeting and Halberg Awards</t>
  </si>
  <si>
    <t>Attending partner board meeting in Akld</t>
  </si>
  <si>
    <t>Attending HPSNZ board mtg, Akld</t>
  </si>
  <si>
    <t>Petrol</t>
  </si>
  <si>
    <t>Driving Dunedin &amp; Invercargill roadshow</t>
  </si>
  <si>
    <t>Sport Otago roadshow</t>
  </si>
  <si>
    <t>Sport Southland roadshow</t>
  </si>
  <si>
    <t>Visiting Kaikoura with Sport Tasman and meetings with local stakeholders re sport, facilities etc</t>
  </si>
  <si>
    <t>Attending HPSNZ Performance Summit, Akld</t>
  </si>
  <si>
    <t>In Akld for various stakeholder meetings and NSOs (2 days)</t>
  </si>
  <si>
    <t>In Akld for meeting with Japanese officials re MOU</t>
  </si>
  <si>
    <t>In Hamilton for PM Scholarships ceremony</t>
  </si>
  <si>
    <t>In Akld and Hamilton attending World Masters Games, mtgs with HPSNZ and other stakeholders (3 days, 2 nights)</t>
  </si>
  <si>
    <t>In Akld and Hamilton for World Masters Games, mtgs with HPSNZ and other stakeholders  (3 days, 2 nights)</t>
  </si>
  <si>
    <t>RST roadshow, Hawkes Bay</t>
  </si>
  <si>
    <t>HPSNZ Board meeting in Chch.</t>
  </si>
  <si>
    <t>HPSNZ board meeting, Chch</t>
  </si>
  <si>
    <t>HPSNZ Board mtg Chch</t>
  </si>
  <si>
    <t>Breakfast (2 pax)</t>
  </si>
  <si>
    <t>In Akld for meetings with stakeholders and HPSNZ(2 days)</t>
  </si>
  <si>
    <t>Board related</t>
  </si>
  <si>
    <t>Hosting stakeholder &amp; partners</t>
  </si>
  <si>
    <t>28-30/5/17</t>
  </si>
  <si>
    <t>Sport NZ board mtg in Chch</t>
  </si>
  <si>
    <t xml:space="preserve">Hosting annual sector conference in Auckland </t>
  </si>
  <si>
    <t>Akld (3 nights - prices high due to Lions test)</t>
  </si>
  <si>
    <t>Attending Akld Sport &amp; Rec CE Forum</t>
  </si>
  <si>
    <t>Vodafone - mobile &amp; data for12 mths</t>
  </si>
  <si>
    <t>No. of items = 2</t>
  </si>
  <si>
    <t>Meals in Tokyo</t>
  </si>
  <si>
    <t>15-19 May 17</t>
  </si>
  <si>
    <t>Taxi in Japan</t>
  </si>
  <si>
    <t>Rental car in Japan</t>
  </si>
  <si>
    <t>1/4/17-30/6/17</t>
  </si>
  <si>
    <t>Wgtn airport parking for June</t>
  </si>
  <si>
    <t>airfares</t>
  </si>
  <si>
    <t>Service Fees June</t>
  </si>
  <si>
    <t>Service fees</t>
  </si>
  <si>
    <t>Service Fees March</t>
  </si>
  <si>
    <t>Service Fees February</t>
  </si>
  <si>
    <t>Service Fees January</t>
  </si>
  <si>
    <t>Service Fees December</t>
  </si>
  <si>
    <t>Service Fees November</t>
  </si>
  <si>
    <t>Service Fees October</t>
  </si>
  <si>
    <t>Service Fees September</t>
  </si>
  <si>
    <t>Service Fees August</t>
  </si>
  <si>
    <t>Service Fees July</t>
  </si>
  <si>
    <t>Meals in Rio</t>
  </si>
  <si>
    <t>Room charges (meals, coffees) &amp; hotel taxi during Rio Olympics (19 days) = R873.60</t>
  </si>
  <si>
    <t>Phone and data</t>
  </si>
  <si>
    <t>Dinner for 9 Pax</t>
  </si>
  <si>
    <t>Dinner for 4 Pax</t>
  </si>
  <si>
    <t>accm</t>
  </si>
  <si>
    <t>airfare (Wlg-Akl-Npe-Wlg then Wlg-Npe change)</t>
  </si>
  <si>
    <t>Parking (no airfares, on his way home from Japan)</t>
  </si>
  <si>
    <t>To Tokyo as part of PM's business and trade delegation to Japan</t>
  </si>
  <si>
    <t>Wgtn/Akld airfare - meetings with several NSOs and stakeholder, attending Lions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</si>
</sst>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d/mm/yy;@"/>
  </numFmts>
  <fonts count="26" x14ac:knownFonts="1"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indexed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6"/>
      <color indexed="8"/>
      <name val="Arial"/>
      <family val="2"/>
    </font>
    <font>
      <sz val="16"/>
      <color theme="1"/>
      <name val="Arial"/>
      <family val="2"/>
    </font>
    <font>
      <i/>
      <sz val="12"/>
      <color theme="1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sz val="10"/>
      <color indexed="30"/>
      <name val="Arial"/>
      <family val="2"/>
    </font>
    <font>
      <i/>
      <sz val="10"/>
      <color indexed="30"/>
      <name val="Arial"/>
      <family val="2"/>
    </font>
    <font>
      <b/>
      <i/>
      <sz val="10"/>
      <color indexed="8"/>
      <name val="Arial"/>
      <family val="2"/>
    </font>
    <font>
      <b/>
      <i/>
      <sz val="11"/>
      <color indexed="8"/>
      <name val="Arial"/>
      <family val="2"/>
    </font>
    <font>
      <sz val="10"/>
      <color theme="3" tint="0.39997558519241921"/>
      <name val="Arial"/>
      <family val="2"/>
    </font>
    <font>
      <sz val="10"/>
      <color rgb="FF0070C0"/>
      <name val="Arial"/>
      <family val="2"/>
    </font>
    <font>
      <i/>
      <sz val="10"/>
      <color rgb="FF0070C0"/>
      <name val="Arial"/>
      <family val="2"/>
    </font>
    <font>
      <b/>
      <sz val="10"/>
      <color theme="3" tint="0.3999755851924192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0" fillId="0" borderId="0" xfId="0" applyAlignment="1">
      <alignment wrapText="1"/>
    </xf>
    <xf numFmtId="0" fontId="1" fillId="0" borderId="2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3" fillId="4" borderId="3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0" fillId="0" borderId="0" xfId="0" applyAlignment="1">
      <alignment vertical="top" wrapText="1"/>
    </xf>
    <xf numFmtId="0" fontId="1" fillId="0" borderId="8" xfId="0" applyFont="1" applyBorder="1" applyAlignment="1">
      <alignment wrapText="1"/>
    </xf>
    <xf numFmtId="0" fontId="0" fillId="0" borderId="9" xfId="0" applyBorder="1" applyAlignment="1">
      <alignment vertical="top" wrapText="1"/>
    </xf>
    <xf numFmtId="0" fontId="0" fillId="0" borderId="6" xfId="0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/>
    <xf numFmtId="0" fontId="3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Border="1"/>
    <xf numFmtId="0" fontId="0" fillId="2" borderId="0" xfId="0" applyFont="1" applyFill="1" applyBorder="1" applyAlignment="1"/>
    <xf numFmtId="0" fontId="0" fillId="2" borderId="0" xfId="0" applyFont="1" applyFill="1" applyBorder="1" applyAlignment="1">
      <alignment wrapText="1"/>
    </xf>
    <xf numFmtId="0" fontId="0" fillId="0" borderId="0" xfId="0" applyFont="1" applyFill="1" applyBorder="1"/>
    <xf numFmtId="0" fontId="0" fillId="0" borderId="9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3" fillId="4" borderId="5" xfId="0" applyFont="1" applyFill="1" applyBorder="1" applyAlignment="1">
      <alignment wrapText="1"/>
    </xf>
    <xf numFmtId="0" fontId="1" fillId="0" borderId="7" xfId="0" applyFont="1" applyBorder="1" applyAlignment="1">
      <alignment wrapText="1"/>
    </xf>
    <xf numFmtId="0" fontId="0" fillId="5" borderId="3" xfId="0" applyFont="1" applyFill="1" applyBorder="1" applyAlignment="1"/>
    <xf numFmtId="0" fontId="0" fillId="5" borderId="3" xfId="0" applyFont="1" applyFill="1" applyBorder="1" applyAlignment="1">
      <alignment wrapText="1"/>
    </xf>
    <xf numFmtId="0" fontId="0" fillId="5" borderId="5" xfId="0" applyFont="1" applyFill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3" fillId="4" borderId="4" xfId="0" applyFont="1" applyFill="1" applyBorder="1" applyAlignment="1">
      <alignment vertical="center" wrapText="1" readingOrder="1"/>
    </xf>
    <xf numFmtId="0" fontId="5" fillId="5" borderId="4" xfId="0" applyFont="1" applyFill="1" applyBorder="1" applyAlignment="1">
      <alignment vertical="center" wrapText="1" readingOrder="1"/>
    </xf>
    <xf numFmtId="0" fontId="6" fillId="0" borderId="0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0" xfId="0" applyFont="1" applyBorder="1"/>
    <xf numFmtId="0" fontId="0" fillId="2" borderId="6" xfId="0" applyFont="1" applyFill="1" applyBorder="1" applyAlignment="1">
      <alignment wrapText="1"/>
    </xf>
    <xf numFmtId="0" fontId="5" fillId="2" borderId="9" xfId="0" applyFont="1" applyFill="1" applyBorder="1" applyAlignment="1">
      <alignment vertical="center" wrapText="1" readingOrder="1"/>
    </xf>
    <xf numFmtId="0" fontId="0" fillId="0" borderId="0" xfId="0" applyBorder="1" applyAlignment="1">
      <alignment vertical="top" wrapText="1"/>
    </xf>
    <xf numFmtId="0" fontId="1" fillId="0" borderId="7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6" borderId="3" xfId="0" applyFont="1" applyFill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4" fillId="7" borderId="12" xfId="0" applyFont="1" applyFill="1" applyBorder="1" applyAlignment="1">
      <alignment vertical="center" wrapText="1" readingOrder="1"/>
    </xf>
    <xf numFmtId="0" fontId="7" fillId="0" borderId="0" xfId="0" applyFont="1" applyBorder="1" applyAlignment="1">
      <alignment vertical="center" wrapText="1" readingOrder="1"/>
    </xf>
    <xf numFmtId="0" fontId="8" fillId="0" borderId="0" xfId="0" applyFont="1" applyBorder="1" applyAlignment="1">
      <alignment vertical="center" wrapText="1" readingOrder="1"/>
    </xf>
    <xf numFmtId="0" fontId="12" fillId="0" borderId="0" xfId="0" applyFont="1" applyBorder="1"/>
    <xf numFmtId="0" fontId="6" fillId="0" borderId="0" xfId="0" applyFont="1" applyBorder="1" applyAlignment="1">
      <alignment vertical="center"/>
    </xf>
    <xf numFmtId="0" fontId="6" fillId="0" borderId="12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9" xfId="0" applyBorder="1" applyAlignment="1">
      <alignment vertical="top"/>
    </xf>
    <xf numFmtId="0" fontId="0" fillId="0" borderId="0" xfId="0" applyBorder="1" applyAlignment="1"/>
    <xf numFmtId="0" fontId="10" fillId="0" borderId="9" xfId="0" applyFont="1" applyFill="1" applyBorder="1" applyAlignment="1">
      <alignment vertical="center" readingOrder="1"/>
    </xf>
    <xf numFmtId="0" fontId="10" fillId="0" borderId="0" xfId="0" applyFont="1" applyFill="1" applyBorder="1" applyAlignment="1">
      <alignment vertical="center" readingOrder="1"/>
    </xf>
    <xf numFmtId="0" fontId="0" fillId="0" borderId="3" xfId="0" applyBorder="1" applyAlignment="1">
      <alignment wrapText="1"/>
    </xf>
    <xf numFmtId="0" fontId="0" fillId="0" borderId="1" xfId="0" applyBorder="1" applyAlignment="1">
      <alignment vertical="top" wrapText="1"/>
    </xf>
    <xf numFmtId="0" fontId="1" fillId="8" borderId="7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vertical="center" wrapText="1" readingOrder="1"/>
    </xf>
    <xf numFmtId="0" fontId="0" fillId="0" borderId="0" xfId="0" applyBorder="1" applyAlignment="1">
      <alignment wrapText="1"/>
    </xf>
    <xf numFmtId="0" fontId="0" fillId="0" borderId="0" xfId="0" applyFont="1" applyBorder="1" applyAlignment="1">
      <alignment wrapText="1"/>
    </xf>
    <xf numFmtId="164" fontId="1" fillId="8" borderId="2" xfId="0" applyNumberFormat="1" applyFont="1" applyFill="1" applyBorder="1" applyAlignment="1">
      <alignment vertical="center"/>
    </xf>
    <xf numFmtId="0" fontId="6" fillId="0" borderId="7" xfId="0" applyFont="1" applyBorder="1" applyAlignment="1">
      <alignment wrapText="1"/>
    </xf>
    <xf numFmtId="0" fontId="5" fillId="2" borderId="0" xfId="0" applyFont="1" applyFill="1" applyBorder="1" applyAlignment="1">
      <alignment vertical="center" wrapText="1" readingOrder="1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wrapText="1"/>
    </xf>
    <xf numFmtId="0" fontId="11" fillId="0" borderId="9" xfId="0" applyFont="1" applyBorder="1" applyAlignment="1">
      <alignment vertical="top" wrapText="1"/>
    </xf>
    <xf numFmtId="0" fontId="0" fillId="0" borderId="0" xfId="0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0" xfId="0" applyBorder="1" applyAlignment="1">
      <alignment vertical="top"/>
    </xf>
    <xf numFmtId="0" fontId="6" fillId="5" borderId="0" xfId="0" applyFont="1" applyFill="1" applyBorder="1" applyAlignment="1">
      <alignment vertical="center" wrapText="1"/>
    </xf>
    <xf numFmtId="164" fontId="6" fillId="5" borderId="3" xfId="0" applyNumberFormat="1" applyFont="1" applyFill="1" applyBorder="1" applyAlignment="1">
      <alignment vertical="center" wrapText="1"/>
    </xf>
    <xf numFmtId="0" fontId="11" fillId="0" borderId="9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0" fillId="0" borderId="0" xfId="0" applyFont="1" applyBorder="1" applyAlignment="1">
      <alignment horizontal="justify" vertical="center"/>
    </xf>
    <xf numFmtId="0" fontId="0" fillId="0" borderId="0" xfId="0" applyFont="1" applyAlignment="1">
      <alignment horizontal="justify" vertical="center"/>
    </xf>
    <xf numFmtId="0" fontId="0" fillId="0" borderId="6" xfId="0" applyFont="1" applyBorder="1" applyAlignment="1">
      <alignment horizontal="justify" vertical="center"/>
    </xf>
    <xf numFmtId="0" fontId="6" fillId="0" borderId="4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0" fillId="0" borderId="4" xfId="0" applyFont="1" applyBorder="1"/>
    <xf numFmtId="0" fontId="0" fillId="0" borderId="3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10" xfId="0" applyFont="1" applyBorder="1"/>
    <xf numFmtId="0" fontId="0" fillId="0" borderId="1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2" borderId="11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6" xfId="0" applyFont="1" applyBorder="1" applyAlignment="1">
      <alignment wrapText="1"/>
    </xf>
    <xf numFmtId="14" fontId="18" fillId="0" borderId="0" xfId="0" applyNumberFormat="1" applyFont="1" applyAlignment="1">
      <alignment horizontal="left" wrapText="1"/>
    </xf>
    <xf numFmtId="2" fontId="18" fillId="0" borderId="0" xfId="0" applyNumberFormat="1" applyFont="1" applyFill="1" applyBorder="1"/>
    <xf numFmtId="165" fontId="18" fillId="0" borderId="0" xfId="0" applyNumberFormat="1" applyFont="1" applyFill="1" applyBorder="1" applyAlignment="1">
      <alignment horizontal="left" vertical="top"/>
    </xf>
    <xf numFmtId="2" fontId="0" fillId="0" borderId="0" xfId="0" applyNumberFormat="1" applyFont="1" applyFill="1" applyBorder="1"/>
    <xf numFmtId="2" fontId="18" fillId="0" borderId="0" xfId="0" applyNumberFormat="1" applyFont="1" applyFill="1" applyAlignment="1">
      <alignment horizontal="right" vertical="center"/>
    </xf>
    <xf numFmtId="0" fontId="18" fillId="0" borderId="0" xfId="0" applyFont="1" applyAlignment="1">
      <alignment vertical="top" wrapText="1"/>
    </xf>
    <xf numFmtId="14" fontId="18" fillId="0" borderId="0" xfId="0" applyNumberFormat="1" applyFont="1" applyBorder="1" applyAlignment="1">
      <alignment horizontal="left"/>
    </xf>
    <xf numFmtId="2" fontId="18" fillId="0" borderId="0" xfId="0" applyNumberFormat="1" applyFont="1" applyFill="1" applyBorder="1" applyAlignment="1">
      <alignment vertical="top"/>
    </xf>
    <xf numFmtId="0" fontId="18" fillId="0" borderId="0" xfId="0" applyFont="1" applyBorder="1" applyAlignment="1">
      <alignment wrapText="1"/>
    </xf>
    <xf numFmtId="0" fontId="18" fillId="0" borderId="0" xfId="0" applyFont="1" applyFill="1" applyBorder="1" applyAlignment="1">
      <alignment vertical="top" wrapText="1"/>
    </xf>
    <xf numFmtId="14" fontId="0" fillId="9" borderId="0" xfId="0" applyNumberFormat="1" applyFill="1" applyAlignment="1">
      <alignment horizontal="left" wrapText="1"/>
    </xf>
    <xf numFmtId="2" fontId="0" fillId="9" borderId="0" xfId="0" applyNumberFormat="1" applyFill="1" applyBorder="1" applyAlignment="1">
      <alignment horizontal="right"/>
    </xf>
    <xf numFmtId="0" fontId="0" fillId="9" borderId="0" xfId="0" applyFill="1" applyBorder="1"/>
    <xf numFmtId="0" fontId="0" fillId="9" borderId="0" xfId="0" applyFill="1" applyBorder="1" applyAlignment="1">
      <alignment wrapText="1"/>
    </xf>
    <xf numFmtId="14" fontId="18" fillId="0" borderId="0" xfId="0" applyNumberFormat="1" applyFont="1" applyBorder="1" applyAlignment="1">
      <alignment wrapText="1"/>
    </xf>
    <xf numFmtId="14" fontId="18" fillId="0" borderId="0" xfId="0" applyNumberFormat="1" applyFont="1" applyFill="1" applyBorder="1"/>
    <xf numFmtId="14" fontId="18" fillId="0" borderId="0" xfId="0" applyNumberFormat="1" applyFont="1" applyBorder="1"/>
    <xf numFmtId="16" fontId="18" fillId="0" borderId="0" xfId="0" applyNumberFormat="1" applyFont="1" applyBorder="1"/>
    <xf numFmtId="4" fontId="18" fillId="0" borderId="0" xfId="0" applyNumberFormat="1" applyFont="1" applyFill="1" applyAlignment="1"/>
    <xf numFmtId="2" fontId="18" fillId="0" borderId="0" xfId="0" applyNumberFormat="1" applyFont="1" applyFill="1" applyBorder="1" applyAlignment="1">
      <alignment horizontal="right"/>
    </xf>
    <xf numFmtId="0" fontId="18" fillId="0" borderId="0" xfId="0" applyFont="1" applyAlignment="1"/>
    <xf numFmtId="0" fontId="18" fillId="0" borderId="0" xfId="0" applyFont="1" applyFill="1" applyBorder="1"/>
    <xf numFmtId="0" fontId="18" fillId="0" borderId="0" xfId="0" applyFont="1" applyBorder="1"/>
    <xf numFmtId="0" fontId="18" fillId="0" borderId="0" xfId="0" applyFont="1" applyFill="1" applyBorder="1" applyAlignment="1">
      <alignment wrapText="1"/>
    </xf>
    <xf numFmtId="0" fontId="18" fillId="0" borderId="0" xfId="0" applyFont="1" applyBorder="1" applyAlignment="1">
      <alignment vertical="top" wrapText="1"/>
    </xf>
    <xf numFmtId="14" fontId="0" fillId="0" borderId="0" xfId="0" applyNumberFormat="1" applyFont="1" applyFill="1" applyBorder="1"/>
    <xf numFmtId="14" fontId="19" fillId="0" borderId="0" xfId="0" applyNumberFormat="1" applyFont="1" applyFill="1" applyBorder="1"/>
    <xf numFmtId="0" fontId="11" fillId="0" borderId="0" xfId="0" applyFont="1" applyAlignment="1">
      <alignment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wrapText="1"/>
    </xf>
    <xf numFmtId="0" fontId="20" fillId="8" borderId="7" xfId="0" applyFont="1" applyFill="1" applyBorder="1" applyAlignment="1">
      <alignment vertical="center" wrapText="1"/>
    </xf>
    <xf numFmtId="164" fontId="12" fillId="8" borderId="2" xfId="0" applyNumberFormat="1" applyFont="1" applyFill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21" fillId="5" borderId="7" xfId="0" applyFont="1" applyFill="1" applyBorder="1" applyAlignment="1">
      <alignment vertical="center" readingOrder="1"/>
    </xf>
    <xf numFmtId="164" fontId="20" fillId="5" borderId="2" xfId="0" applyNumberFormat="1" applyFont="1" applyFill="1" applyBorder="1" applyAlignment="1">
      <alignment vertical="center"/>
    </xf>
    <xf numFmtId="0" fontId="11" fillId="5" borderId="2" xfId="0" applyFont="1" applyFill="1" applyBorder="1" applyAlignment="1"/>
    <xf numFmtId="0" fontId="11" fillId="0" borderId="0" xfId="0" applyFont="1" applyFill="1" applyBorder="1" applyAlignment="1">
      <alignment wrapText="1"/>
    </xf>
    <xf numFmtId="0" fontId="20" fillId="0" borderId="3" xfId="0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11" fillId="0" borderId="0" xfId="0" applyFont="1" applyBorder="1" applyAlignment="1"/>
    <xf numFmtId="14" fontId="18" fillId="0" borderId="0" xfId="0" applyNumberFormat="1" applyFont="1" applyFill="1" applyBorder="1" applyAlignment="1">
      <alignment horizontal="left"/>
    </xf>
    <xf numFmtId="0" fontId="17" fillId="0" borderId="0" xfId="0" applyFont="1" applyFill="1" applyBorder="1"/>
    <xf numFmtId="14" fontId="18" fillId="0" borderId="0" xfId="0" applyNumberFormat="1" applyFont="1" applyFill="1" applyBorder="1" applyAlignment="1">
      <alignment horizontal="right"/>
    </xf>
    <xf numFmtId="14" fontId="18" fillId="0" borderId="0" xfId="0" applyNumberFormat="1" applyFont="1" applyBorder="1" applyAlignment="1">
      <alignment horizontal="right" wrapText="1"/>
    </xf>
    <xf numFmtId="0" fontId="0" fillId="9" borderId="9" xfId="0" applyFill="1" applyBorder="1" applyAlignment="1">
      <alignment vertical="top" wrapText="1"/>
    </xf>
    <xf numFmtId="0" fontId="0" fillId="0" borderId="0" xfId="0" applyFont="1" applyBorder="1" applyAlignment="1">
      <alignment wrapText="1"/>
    </xf>
    <xf numFmtId="14" fontId="23" fillId="0" borderId="0" xfId="0" applyNumberFormat="1" applyFont="1" applyFill="1" applyBorder="1" applyAlignment="1">
      <alignment horizontal="left"/>
    </xf>
    <xf numFmtId="2" fontId="23" fillId="0" borderId="0" xfId="0" applyNumberFormat="1" applyFont="1" applyFill="1" applyBorder="1"/>
    <xf numFmtId="0" fontId="23" fillId="0" borderId="0" xfId="0" applyFont="1" applyBorder="1" applyAlignment="1">
      <alignment wrapText="1"/>
    </xf>
    <xf numFmtId="0" fontId="23" fillId="0" borderId="0" xfId="0" applyFont="1" applyAlignment="1">
      <alignment wrapText="1"/>
    </xf>
    <xf numFmtId="2" fontId="0" fillId="0" borderId="0" xfId="0" applyNumberFormat="1" applyFont="1" applyBorder="1" applyAlignment="1">
      <alignment wrapText="1"/>
    </xf>
    <xf numFmtId="2" fontId="22" fillId="0" borderId="0" xfId="0" applyNumberFormat="1" applyFont="1" applyBorder="1" applyAlignment="1">
      <alignment wrapText="1"/>
    </xf>
    <xf numFmtId="2" fontId="5" fillId="5" borderId="2" xfId="0" applyNumberFormat="1" applyFont="1" applyFill="1" applyBorder="1" applyAlignment="1">
      <alignment vertical="center" wrapText="1" readingOrder="1"/>
    </xf>
    <xf numFmtId="2" fontId="0" fillId="0" borderId="2" xfId="0" applyNumberFormat="1" applyFont="1" applyBorder="1" applyAlignment="1">
      <alignment wrapText="1"/>
    </xf>
    <xf numFmtId="0" fontId="23" fillId="0" borderId="9" xfId="0" applyFont="1" applyBorder="1" applyAlignment="1">
      <alignment wrapText="1"/>
    </xf>
    <xf numFmtId="0" fontId="23" fillId="0" borderId="6" xfId="0" applyFont="1" applyBorder="1" applyAlignment="1">
      <alignment wrapText="1"/>
    </xf>
    <xf numFmtId="0" fontId="23" fillId="0" borderId="0" xfId="0" applyFont="1"/>
    <xf numFmtId="14" fontId="23" fillId="0" borderId="0" xfId="0" applyNumberFormat="1" applyFont="1" applyFill="1" applyBorder="1"/>
    <xf numFmtId="0" fontId="23" fillId="0" borderId="0" xfId="0" applyFont="1" applyFill="1" applyBorder="1"/>
    <xf numFmtId="0" fontId="24" fillId="0" borderId="0" xfId="0" applyFont="1" applyAlignment="1">
      <alignment wrapText="1"/>
    </xf>
    <xf numFmtId="14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vertical="top" wrapText="1"/>
    </xf>
    <xf numFmtId="0" fontId="23" fillId="0" borderId="0" xfId="0" applyFont="1" applyBorder="1"/>
    <xf numFmtId="14" fontId="23" fillId="0" borderId="0" xfId="0" applyNumberFormat="1" applyFont="1" applyAlignment="1">
      <alignment horizontal="left" wrapText="1"/>
    </xf>
    <xf numFmtId="2" fontId="23" fillId="0" borderId="0" xfId="0" applyNumberFormat="1" applyFont="1" applyFill="1" applyBorder="1" applyAlignment="1">
      <alignment vertical="top"/>
    </xf>
    <xf numFmtId="0" fontId="23" fillId="0" borderId="0" xfId="0" applyFont="1" applyFill="1" applyBorder="1" applyAlignment="1">
      <alignment vertical="top" wrapText="1"/>
    </xf>
    <xf numFmtId="2" fontId="23" fillId="0" borderId="0" xfId="0" applyNumberFormat="1" applyFont="1" applyFill="1" applyBorder="1" applyAlignment="1">
      <alignment horizontal="right"/>
    </xf>
    <xf numFmtId="165" fontId="23" fillId="0" borderId="0" xfId="0" applyNumberFormat="1" applyFont="1" applyFill="1" applyBorder="1" applyAlignment="1">
      <alignment horizontal="left" vertical="top"/>
    </xf>
    <xf numFmtId="2" fontId="23" fillId="0" borderId="0" xfId="0" applyNumberFormat="1" applyFont="1" applyBorder="1" applyAlignment="1">
      <alignment wrapText="1"/>
    </xf>
    <xf numFmtId="14" fontId="23" fillId="0" borderId="0" xfId="0" applyNumberFormat="1" applyFont="1" applyBorder="1" applyAlignment="1">
      <alignment horizontal="left"/>
    </xf>
    <xf numFmtId="2" fontId="5" fillId="2" borderId="0" xfId="0" applyNumberFormat="1" applyFont="1" applyFill="1" applyBorder="1" applyAlignment="1">
      <alignment vertical="center" wrapText="1" readingOrder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vertical="top" wrapText="1"/>
    </xf>
    <xf numFmtId="0" fontId="23" fillId="0" borderId="0" xfId="0" applyFont="1" applyFill="1" applyAlignment="1">
      <alignment wrapText="1"/>
    </xf>
    <xf numFmtId="14" fontId="23" fillId="0" borderId="0" xfId="0" applyNumberFormat="1" applyFont="1" applyFill="1" applyAlignment="1">
      <alignment vertical="top" wrapText="1"/>
    </xf>
    <xf numFmtId="4" fontId="23" fillId="0" borderId="0" xfId="0" applyNumberFormat="1" applyFont="1" applyFill="1" applyAlignment="1"/>
    <xf numFmtId="0" fontId="22" fillId="0" borderId="0" xfId="0" applyFont="1" applyBorder="1" applyAlignment="1">
      <alignment wrapText="1"/>
    </xf>
    <xf numFmtId="14" fontId="22" fillId="0" borderId="9" xfId="0" applyNumberFormat="1" applyFont="1" applyBorder="1" applyAlignment="1">
      <alignment wrapText="1"/>
    </xf>
    <xf numFmtId="0" fontId="25" fillId="0" borderId="6" xfId="0" applyFont="1" applyBorder="1" applyAlignment="1">
      <alignment wrapText="1"/>
    </xf>
    <xf numFmtId="0" fontId="0" fillId="5" borderId="8" xfId="0" applyFont="1" applyFill="1" applyBorder="1" applyAlignment="1">
      <alignment wrapText="1"/>
    </xf>
    <xf numFmtId="0" fontId="0" fillId="0" borderId="8" xfId="0" applyFont="1" applyBorder="1" applyAlignment="1">
      <alignment vertical="top" wrapText="1"/>
    </xf>
    <xf numFmtId="14" fontId="23" fillId="0" borderId="0" xfId="0" applyNumberFormat="1" applyFont="1" applyBorder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6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wrapText="1"/>
    </xf>
    <xf numFmtId="0" fontId="3" fillId="4" borderId="10" xfId="0" applyFont="1" applyFill="1" applyBorder="1" applyAlignment="1">
      <alignment vertical="center" wrapText="1" readingOrder="1"/>
    </xf>
    <xf numFmtId="0" fontId="3" fillId="4" borderId="1" xfId="0" applyFont="1" applyFill="1" applyBorder="1" applyAlignment="1">
      <alignment vertical="center" wrapText="1" readingOrder="1"/>
    </xf>
    <xf numFmtId="0" fontId="7" fillId="0" borderId="12" xfId="0" applyFont="1" applyBorder="1" applyAlignment="1">
      <alignment vertical="center" wrapText="1" readingOrder="1"/>
    </xf>
    <xf numFmtId="0" fontId="8" fillId="0" borderId="12" xfId="0" applyFont="1" applyBorder="1" applyAlignment="1">
      <alignment vertical="center" wrapText="1" readingOrder="1"/>
    </xf>
    <xf numFmtId="0" fontId="13" fillId="0" borderId="7" xfId="0" applyFont="1" applyFill="1" applyBorder="1" applyAlignment="1">
      <alignment horizontal="center" vertical="center" wrapText="1" readingOrder="1"/>
    </xf>
    <xf numFmtId="0" fontId="14" fillId="0" borderId="2" xfId="0" applyFont="1" applyBorder="1" applyAlignment="1">
      <alignment horizontal="center" vertical="center" wrapText="1" readingOrder="1"/>
    </xf>
    <xf numFmtId="0" fontId="9" fillId="0" borderId="4" xfId="0" applyFont="1" applyFill="1" applyBorder="1" applyAlignment="1">
      <alignment horizontal="center" vertical="center" wrapText="1" readingOrder="1"/>
    </xf>
    <xf numFmtId="0" fontId="1" fillId="0" borderId="3" xfId="0" applyFont="1" applyFill="1" applyBorder="1" applyAlignment="1">
      <alignment horizontal="center" vertical="center" wrapText="1" readingOrder="1"/>
    </xf>
    <xf numFmtId="0" fontId="3" fillId="3" borderId="7" xfId="0" applyNumberFormat="1" applyFont="1" applyFill="1" applyBorder="1" applyAlignment="1">
      <alignment vertical="center" wrapText="1" readingOrder="1"/>
    </xf>
    <xf numFmtId="0" fontId="3" fillId="3" borderId="2" xfId="0" applyNumberFormat="1" applyFont="1" applyFill="1" applyBorder="1" applyAlignment="1">
      <alignment vertical="center" wrapText="1" readingOrder="1"/>
    </xf>
    <xf numFmtId="0" fontId="2" fillId="6" borderId="7" xfId="0" applyFont="1" applyFill="1" applyBorder="1" applyAlignment="1">
      <alignment vertical="center" readingOrder="1"/>
    </xf>
    <xf numFmtId="0" fontId="2" fillId="6" borderId="2" xfId="0" applyFont="1" applyFill="1" applyBorder="1" applyAlignment="1">
      <alignment vertical="center" readingOrder="1"/>
    </xf>
    <xf numFmtId="0" fontId="0" fillId="0" borderId="0" xfId="0" applyFont="1" applyAlignment="1">
      <alignment horizontal="justify" vertical="center"/>
    </xf>
    <xf numFmtId="0" fontId="3" fillId="4" borderId="7" xfId="0" applyFont="1" applyFill="1" applyBorder="1" applyAlignment="1">
      <alignment horizontal="left" vertical="center" wrapText="1" readingOrder="1"/>
    </xf>
    <xf numFmtId="0" fontId="3" fillId="4" borderId="2" xfId="0" applyFont="1" applyFill="1" applyBorder="1" applyAlignment="1">
      <alignment horizontal="left" vertical="center" wrapText="1" readingOrder="1"/>
    </xf>
    <xf numFmtId="0" fontId="0" fillId="0" borderId="0" xfId="0" applyFont="1" applyBorder="1" applyAlignment="1">
      <alignment wrapText="1"/>
    </xf>
    <xf numFmtId="0" fontId="16" fillId="0" borderId="12" xfId="0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0" fillId="0" borderId="9" xfId="0" applyFont="1" applyBorder="1" applyAlignment="1"/>
    <xf numFmtId="0" fontId="0" fillId="0" borderId="0" xfId="0" applyFont="1" applyBorder="1" applyAlignment="1"/>
    <xf numFmtId="0" fontId="0" fillId="0" borderId="6" xfId="0" applyFont="1" applyBorder="1" applyAlignment="1"/>
    <xf numFmtId="0" fontId="0" fillId="0" borderId="9" xfId="0" applyFont="1" applyBorder="1" applyAlignment="1">
      <alignment horizontal="justify" vertical="center"/>
    </xf>
    <xf numFmtId="0" fontId="0" fillId="0" borderId="0" xfId="0" applyFont="1" applyBorder="1" applyAlignment="1">
      <alignment horizontal="justify" vertical="center"/>
    </xf>
    <xf numFmtId="0" fontId="0" fillId="0" borderId="9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11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 readingOrder="1"/>
    </xf>
    <xf numFmtId="0" fontId="13" fillId="0" borderId="0" xfId="0" applyFont="1" applyFill="1" applyBorder="1" applyAlignment="1">
      <alignment horizontal="center" vertical="center" wrapText="1" readingOrder="1"/>
    </xf>
    <xf numFmtId="0" fontId="13" fillId="0" borderId="6" xfId="0" applyFont="1" applyFill="1" applyBorder="1" applyAlignment="1">
      <alignment horizontal="center" vertical="center" wrapText="1" readingOrder="1"/>
    </xf>
    <xf numFmtId="0" fontId="4" fillId="4" borderId="7" xfId="0" applyFont="1" applyFill="1" applyBorder="1" applyAlignment="1">
      <alignment vertical="center" wrapText="1" readingOrder="1"/>
    </xf>
    <xf numFmtId="0" fontId="4" fillId="4" borderId="2" xfId="0" applyFont="1" applyFill="1" applyBorder="1" applyAlignment="1">
      <alignment vertical="center" wrapText="1" readingOrder="1"/>
    </xf>
    <xf numFmtId="0" fontId="15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  <color rgb="FFCCFF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kc.sportnzgroup.org.nz/site/ChiefExec/TeamMgr/Mastercard%20reconcilliation%20Nov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kc.sportnzgroup.org.nz/site/ChiefExec/TeamMgr/Mastercard%20reconcilliation%20May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4">
          <cell r="A14">
            <v>42683</v>
          </cell>
        </row>
        <row r="19">
          <cell r="A19"/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1">
          <cell r="A11">
            <v>42864</v>
          </cell>
        </row>
        <row r="14">
          <cell r="A14">
            <v>42870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4"/>
  <sheetViews>
    <sheetView tabSelected="1" topLeftCell="A233" zoomScaleNormal="100" workbookViewId="0">
      <selection activeCell="D218" sqref="D218"/>
    </sheetView>
  </sheetViews>
  <sheetFormatPr defaultColWidth="9.140625" defaultRowHeight="12.75" x14ac:dyDescent="0.2"/>
  <cols>
    <col min="1" max="1" width="23.5703125" style="7" customWidth="1"/>
    <col min="2" max="2" width="21.28515625" style="1" customWidth="1"/>
    <col min="3" max="3" width="93.7109375" style="1" bestFit="1" customWidth="1"/>
    <col min="4" max="4" width="76.140625" style="1" customWidth="1"/>
    <col min="5" max="16384" width="9.140625" style="1"/>
  </cols>
  <sheetData>
    <row r="1" spans="1:4" ht="36" customHeight="1" x14ac:dyDescent="0.2">
      <c r="A1" s="183" t="s">
        <v>24</v>
      </c>
      <c r="B1" s="183"/>
      <c r="C1" s="183"/>
      <c r="D1" s="183"/>
    </row>
    <row r="2" spans="1:4" ht="36" customHeight="1" x14ac:dyDescent="0.2">
      <c r="A2" s="45" t="s">
        <v>8</v>
      </c>
      <c r="B2" s="187" t="s">
        <v>66</v>
      </c>
      <c r="C2" s="187"/>
      <c r="D2" s="187"/>
    </row>
    <row r="3" spans="1:4" ht="36" customHeight="1" x14ac:dyDescent="0.2">
      <c r="A3" s="45" t="s">
        <v>9</v>
      </c>
      <c r="B3" s="188" t="s">
        <v>67</v>
      </c>
      <c r="C3" s="188"/>
      <c r="D3" s="188"/>
    </row>
    <row r="4" spans="1:4" ht="36" customHeight="1" x14ac:dyDescent="0.2">
      <c r="A4" s="45" t="s">
        <v>3</v>
      </c>
      <c r="B4" s="188" t="s">
        <v>44</v>
      </c>
      <c r="C4" s="188"/>
      <c r="D4" s="188"/>
    </row>
    <row r="5" spans="1:4" s="3" customFormat="1" ht="36" customHeight="1" x14ac:dyDescent="0.2">
      <c r="A5" s="189" t="s">
        <v>10</v>
      </c>
      <c r="B5" s="190"/>
      <c r="C5" s="190"/>
      <c r="D5" s="190"/>
    </row>
    <row r="6" spans="1:4" s="3" customFormat="1" ht="35.25" customHeight="1" x14ac:dyDescent="0.2">
      <c r="A6" s="191" t="s">
        <v>55</v>
      </c>
      <c r="B6" s="192"/>
      <c r="C6" s="192"/>
      <c r="D6" s="192"/>
    </row>
    <row r="7" spans="1:4" s="4" customFormat="1" ht="19.5" customHeight="1" x14ac:dyDescent="0.2">
      <c r="A7" s="185" t="s">
        <v>37</v>
      </c>
      <c r="B7" s="186"/>
      <c r="C7" s="186"/>
      <c r="D7" s="186"/>
    </row>
    <row r="8" spans="1:4" s="40" customFormat="1" ht="25.5" x14ac:dyDescent="0.2">
      <c r="A8" s="38" t="s">
        <v>26</v>
      </c>
      <c r="B8" s="39" t="s">
        <v>29</v>
      </c>
      <c r="C8" s="39" t="s">
        <v>57</v>
      </c>
      <c r="D8" s="39" t="s">
        <v>18</v>
      </c>
    </row>
    <row r="9" spans="1:4" s="149" customFormat="1" x14ac:dyDescent="0.2">
      <c r="A9" s="163" t="s">
        <v>72</v>
      </c>
      <c r="B9" s="166">
        <f>237.7+53.63+351.12+6.75-209.94</f>
        <v>439.26000000000005</v>
      </c>
      <c r="C9" s="148" t="s">
        <v>88</v>
      </c>
      <c r="D9" s="148" t="s">
        <v>271</v>
      </c>
    </row>
    <row r="10" spans="1:4" s="149" customFormat="1" x14ac:dyDescent="0.2">
      <c r="A10" s="167" t="s">
        <v>68</v>
      </c>
      <c r="B10" s="164">
        <v>367.56</v>
      </c>
      <c r="C10" s="148"/>
      <c r="D10" s="148" t="s">
        <v>272</v>
      </c>
    </row>
    <row r="11" spans="1:4" s="149" customFormat="1" ht="25.5" x14ac:dyDescent="0.2">
      <c r="A11" s="163" t="s">
        <v>72</v>
      </c>
      <c r="B11" s="164">
        <v>40401.300000000003</v>
      </c>
      <c r="D11" s="165" t="s">
        <v>73</v>
      </c>
    </row>
    <row r="12" spans="1:4" s="149" customFormat="1" x14ac:dyDescent="0.2">
      <c r="A12" s="146">
        <v>42582</v>
      </c>
      <c r="B12" s="147">
        <v>5199</v>
      </c>
      <c r="D12" s="148" t="s">
        <v>74</v>
      </c>
    </row>
    <row r="13" spans="1:4" s="149" customFormat="1" x14ac:dyDescent="0.2">
      <c r="A13" s="163" t="s">
        <v>72</v>
      </c>
      <c r="B13" s="166">
        <v>355.65</v>
      </c>
      <c r="C13" s="162"/>
      <c r="D13" s="148" t="s">
        <v>273</v>
      </c>
    </row>
    <row r="14" spans="1:4" x14ac:dyDescent="0.2">
      <c r="A14" s="106"/>
      <c r="B14" s="107"/>
      <c r="C14" s="108"/>
      <c r="D14" s="109"/>
    </row>
    <row r="15" spans="1:4" ht="38.25" x14ac:dyDescent="0.2">
      <c r="A15" s="98" t="s">
        <v>75</v>
      </c>
      <c r="B15" s="100">
        <v>5988.69</v>
      </c>
      <c r="C15" s="101" t="s">
        <v>85</v>
      </c>
      <c r="D15" s="101" t="s">
        <v>76</v>
      </c>
    </row>
    <row r="16" spans="1:4" x14ac:dyDescent="0.2">
      <c r="A16" s="98">
        <v>42831</v>
      </c>
      <c r="B16" s="100">
        <v>641.20000000000005</v>
      </c>
      <c r="D16" s="101" t="s">
        <v>77</v>
      </c>
    </row>
    <row r="17" spans="1:4" ht="25.5" x14ac:dyDescent="0.2">
      <c r="A17" s="102" t="s">
        <v>78</v>
      </c>
      <c r="B17" s="103">
        <v>759.93</v>
      </c>
      <c r="D17" s="104" t="s">
        <v>79</v>
      </c>
    </row>
    <row r="18" spans="1:4" x14ac:dyDescent="0.2">
      <c r="A18" s="98" t="s">
        <v>75</v>
      </c>
      <c r="B18" s="103">
        <f>846.37-98.33-139.56</f>
        <v>608.48</v>
      </c>
      <c r="D18" s="105" t="s">
        <v>80</v>
      </c>
    </row>
    <row r="19" spans="1:4" ht="25.5" x14ac:dyDescent="0.2">
      <c r="A19" s="98">
        <v>42831</v>
      </c>
      <c r="B19" s="103">
        <v>177.72</v>
      </c>
      <c r="D19" s="105" t="s">
        <v>81</v>
      </c>
    </row>
    <row r="20" spans="1:4" x14ac:dyDescent="0.2">
      <c r="A20" s="96">
        <v>42827</v>
      </c>
      <c r="B20" s="97">
        <v>88.18</v>
      </c>
      <c r="D20" s="176" t="s">
        <v>69</v>
      </c>
    </row>
    <row r="21" spans="1:4" x14ac:dyDescent="0.2">
      <c r="A21" s="96">
        <v>42831</v>
      </c>
      <c r="B21" s="97">
        <v>1303.23</v>
      </c>
      <c r="D21" s="176" t="s">
        <v>86</v>
      </c>
    </row>
    <row r="22" spans="1:4" x14ac:dyDescent="0.2">
      <c r="A22" s="96">
        <v>42831</v>
      </c>
      <c r="B22" s="97">
        <v>39.229999999999997</v>
      </c>
      <c r="D22" s="176" t="s">
        <v>70</v>
      </c>
    </row>
    <row r="23" spans="1:4" x14ac:dyDescent="0.2">
      <c r="A23" s="98">
        <v>42832</v>
      </c>
      <c r="B23" s="97">
        <v>33.36</v>
      </c>
      <c r="D23" s="176" t="s">
        <v>71</v>
      </c>
    </row>
    <row r="24" spans="1:4" x14ac:dyDescent="0.2">
      <c r="A24" s="98">
        <v>42836</v>
      </c>
      <c r="B24" s="97">
        <v>86.5</v>
      </c>
      <c r="D24" s="176" t="s">
        <v>159</v>
      </c>
    </row>
    <row r="25" spans="1:4" x14ac:dyDescent="0.2">
      <c r="A25" s="98">
        <v>42825</v>
      </c>
      <c r="B25" s="103">
        <f>159+45</f>
        <v>204</v>
      </c>
      <c r="C25" s="105" t="s">
        <v>83</v>
      </c>
      <c r="D25" s="91"/>
    </row>
    <row r="26" spans="1:4" x14ac:dyDescent="0.2">
      <c r="A26" s="106"/>
      <c r="B26" s="107"/>
      <c r="C26" s="108"/>
      <c r="D26" s="109"/>
    </row>
    <row r="27" spans="1:4" s="149" customFormat="1" x14ac:dyDescent="0.2">
      <c r="A27" s="146">
        <v>42873</v>
      </c>
      <c r="B27" s="147">
        <v>1983.07</v>
      </c>
      <c r="C27" s="148" t="s">
        <v>279</v>
      </c>
      <c r="D27" s="148" t="s">
        <v>87</v>
      </c>
    </row>
    <row r="28" spans="1:4" x14ac:dyDescent="0.2">
      <c r="A28" s="98">
        <v>42870</v>
      </c>
      <c r="B28" s="103">
        <v>3833.19</v>
      </c>
      <c r="D28" s="105" t="s">
        <v>82</v>
      </c>
    </row>
    <row r="29" spans="1:4" s="149" customFormat="1" x14ac:dyDescent="0.2">
      <c r="A29" s="146" t="s">
        <v>254</v>
      </c>
      <c r="B29" s="147">
        <f>300+2.4+20.11-238.46+51.5+41.85</f>
        <v>177.39999999999998</v>
      </c>
      <c r="D29" s="148" t="s">
        <v>253</v>
      </c>
    </row>
    <row r="30" spans="1:4" x14ac:dyDescent="0.2">
      <c r="A30" s="140">
        <v>42870</v>
      </c>
      <c r="B30" s="97">
        <v>101.9</v>
      </c>
      <c r="D30" s="117" t="s">
        <v>92</v>
      </c>
    </row>
    <row r="31" spans="1:4" x14ac:dyDescent="0.2">
      <c r="A31" s="140">
        <v>42874</v>
      </c>
      <c r="B31" s="97">
        <v>18.7</v>
      </c>
      <c r="D31" s="117" t="s">
        <v>172</v>
      </c>
    </row>
    <row r="32" spans="1:4" x14ac:dyDescent="0.2">
      <c r="A32" s="140">
        <v>42871</v>
      </c>
      <c r="B32" s="97">
        <v>102.03</v>
      </c>
      <c r="D32" s="117" t="s">
        <v>255</v>
      </c>
    </row>
    <row r="33" spans="1:4" x14ac:dyDescent="0.2">
      <c r="A33" s="140">
        <v>42874</v>
      </c>
      <c r="B33" s="97">
        <v>49.02</v>
      </c>
      <c r="D33" s="117" t="s">
        <v>256</v>
      </c>
    </row>
    <row r="34" spans="1:4" x14ac:dyDescent="0.2">
      <c r="A34" s="140">
        <v>42874</v>
      </c>
      <c r="B34" s="97">
        <v>110.5</v>
      </c>
      <c r="D34" s="117" t="s">
        <v>93</v>
      </c>
    </row>
    <row r="35" spans="1:4" x14ac:dyDescent="0.2">
      <c r="A35" s="98">
        <v>42886</v>
      </c>
      <c r="B35" s="103">
        <v>292.10000000000002</v>
      </c>
      <c r="C35" s="105" t="s">
        <v>84</v>
      </c>
      <c r="D35" s="93"/>
    </row>
    <row r="36" spans="1:4" x14ac:dyDescent="0.2">
      <c r="A36" s="144"/>
      <c r="B36" s="109"/>
      <c r="C36" s="109"/>
      <c r="D36" s="109"/>
    </row>
    <row r="37" spans="1:4" ht="12.75" customHeight="1" x14ac:dyDescent="0.2">
      <c r="A37" s="1"/>
    </row>
    <row r="38" spans="1:4" s="40" customFormat="1" ht="37.5" customHeight="1" x14ac:dyDescent="0.2">
      <c r="A38" s="9"/>
      <c r="B38" s="91"/>
      <c r="C38" s="91"/>
      <c r="D38" s="91"/>
    </row>
    <row r="39" spans="1:4" x14ac:dyDescent="0.2">
      <c r="A39" s="58" t="s">
        <v>4</v>
      </c>
      <c r="B39" s="62">
        <f>SUM(B9:B38)</f>
        <v>63361.200000000012</v>
      </c>
      <c r="C39" s="91"/>
      <c r="D39" s="91"/>
    </row>
    <row r="40" spans="1:4" ht="15.75" x14ac:dyDescent="0.2">
      <c r="A40" s="193" t="s">
        <v>16</v>
      </c>
      <c r="B40" s="194"/>
      <c r="C40" s="194"/>
      <c r="D40" s="6"/>
    </row>
    <row r="41" spans="1:4" ht="25.5" x14ac:dyDescent="0.2">
      <c r="A41" s="38" t="s">
        <v>26</v>
      </c>
      <c r="B41" s="39" t="s">
        <v>30</v>
      </c>
      <c r="C41" s="39" t="s">
        <v>58</v>
      </c>
      <c r="D41" s="39" t="s">
        <v>17</v>
      </c>
    </row>
    <row r="42" spans="1:4" x14ac:dyDescent="0.2">
      <c r="A42" s="110">
        <v>42552</v>
      </c>
      <c r="B42" s="114">
        <v>84.1</v>
      </c>
      <c r="C42" s="116" t="s">
        <v>185</v>
      </c>
      <c r="D42" s="104" t="s">
        <v>95</v>
      </c>
    </row>
    <row r="43" spans="1:4" x14ac:dyDescent="0.2">
      <c r="A43" s="110">
        <v>42552</v>
      </c>
      <c r="B43" s="114">
        <v>99.69</v>
      </c>
      <c r="C43" s="116" t="s">
        <v>185</v>
      </c>
      <c r="D43" s="104" t="s">
        <v>95</v>
      </c>
    </row>
    <row r="44" spans="1:4" x14ac:dyDescent="0.2">
      <c r="A44" s="110"/>
      <c r="B44" s="114"/>
      <c r="C44" s="116"/>
      <c r="D44" s="104"/>
    </row>
    <row r="45" spans="1:4" s="123" customFormat="1" x14ac:dyDescent="0.2">
      <c r="A45" s="143" t="s">
        <v>106</v>
      </c>
      <c r="B45" s="114">
        <v>109.1</v>
      </c>
      <c r="C45" s="116" t="s">
        <v>173</v>
      </c>
      <c r="D45" s="104" t="s">
        <v>174</v>
      </c>
    </row>
    <row r="46" spans="1:4" x14ac:dyDescent="0.2">
      <c r="A46" s="110">
        <v>42556</v>
      </c>
      <c r="B46" s="114">
        <v>42.8</v>
      </c>
      <c r="C46" s="116" t="s">
        <v>175</v>
      </c>
      <c r="D46" s="104" t="s">
        <v>95</v>
      </c>
    </row>
    <row r="47" spans="1:4" x14ac:dyDescent="0.2">
      <c r="A47" s="110">
        <v>42557</v>
      </c>
      <c r="B47" s="114">
        <v>46.7</v>
      </c>
      <c r="C47" s="116" t="s">
        <v>176</v>
      </c>
      <c r="D47" s="104" t="s">
        <v>95</v>
      </c>
    </row>
    <row r="48" spans="1:4" x14ac:dyDescent="0.2">
      <c r="A48" s="110"/>
      <c r="B48" s="114"/>
      <c r="C48" s="116"/>
      <c r="D48" s="104"/>
    </row>
    <row r="49" spans="1:4" s="123" customFormat="1" x14ac:dyDescent="0.2">
      <c r="A49" s="110">
        <v>42564</v>
      </c>
      <c r="B49" s="175">
        <v>644.47</v>
      </c>
      <c r="C49" s="116" t="s">
        <v>186</v>
      </c>
      <c r="D49" s="104" t="s">
        <v>177</v>
      </c>
    </row>
    <row r="50" spans="1:4" s="123" customFormat="1" x14ac:dyDescent="0.2">
      <c r="A50" s="110">
        <v>42564</v>
      </c>
      <c r="B50" s="114">
        <v>264.10000000000002</v>
      </c>
      <c r="C50" s="116" t="s">
        <v>187</v>
      </c>
      <c r="D50" s="104" t="s">
        <v>183</v>
      </c>
    </row>
    <row r="51" spans="1:4" s="123" customFormat="1" x14ac:dyDescent="0.2">
      <c r="A51" s="110">
        <v>42565</v>
      </c>
      <c r="B51" s="114">
        <v>89.95</v>
      </c>
      <c r="C51" s="116" t="s">
        <v>179</v>
      </c>
      <c r="D51" s="104" t="s">
        <v>178</v>
      </c>
    </row>
    <row r="52" spans="1:4" x14ac:dyDescent="0.2">
      <c r="A52" s="110">
        <v>42564</v>
      </c>
      <c r="B52" s="114">
        <v>31.4</v>
      </c>
      <c r="C52" s="116" t="s">
        <v>171</v>
      </c>
      <c r="D52" s="104" t="s">
        <v>96</v>
      </c>
    </row>
    <row r="54" spans="1:4" s="123" customFormat="1" x14ac:dyDescent="0.2">
      <c r="A54" s="110">
        <v>42573</v>
      </c>
      <c r="B54" s="114">
        <v>500.33</v>
      </c>
      <c r="C54" s="116" t="s">
        <v>180</v>
      </c>
      <c r="D54" s="104" t="s">
        <v>177</v>
      </c>
    </row>
    <row r="55" spans="1:4" x14ac:dyDescent="0.2">
      <c r="A55" s="110">
        <v>42573</v>
      </c>
      <c r="B55" s="114">
        <v>49.3</v>
      </c>
      <c r="C55" s="116" t="s">
        <v>181</v>
      </c>
      <c r="D55" s="104" t="s">
        <v>95</v>
      </c>
    </row>
    <row r="56" spans="1:4" x14ac:dyDescent="0.2">
      <c r="A56" s="111">
        <v>42582</v>
      </c>
      <c r="B56" s="97">
        <v>105.4</v>
      </c>
      <c r="C56" s="117" t="s">
        <v>182</v>
      </c>
      <c r="D56" s="104" t="s">
        <v>95</v>
      </c>
    </row>
    <row r="57" spans="1:4" x14ac:dyDescent="0.2">
      <c r="A57" s="111">
        <v>42582</v>
      </c>
      <c r="B57" s="97">
        <v>60.95</v>
      </c>
      <c r="C57" s="117" t="s">
        <v>270</v>
      </c>
      <c r="D57" s="104" t="s">
        <v>107</v>
      </c>
    </row>
    <row r="58" spans="1:4" x14ac:dyDescent="0.2">
      <c r="A58" s="111"/>
      <c r="B58" s="97"/>
      <c r="C58" s="117"/>
      <c r="D58" s="104"/>
    </row>
    <row r="59" spans="1:4" x14ac:dyDescent="0.2">
      <c r="A59" s="112">
        <v>42603</v>
      </c>
      <c r="B59" s="115">
        <v>113.19</v>
      </c>
      <c r="C59" s="104" t="s">
        <v>188</v>
      </c>
      <c r="D59" s="104" t="s">
        <v>95</v>
      </c>
    </row>
    <row r="60" spans="1:4" s="123" customFormat="1" x14ac:dyDescent="0.2">
      <c r="A60" s="110">
        <v>42613</v>
      </c>
      <c r="B60" s="114">
        <v>31.05</v>
      </c>
      <c r="C60" s="116" t="s">
        <v>269</v>
      </c>
      <c r="D60" s="116" t="s">
        <v>107</v>
      </c>
    </row>
    <row r="61" spans="1:4" s="123" customFormat="1" x14ac:dyDescent="0.2">
      <c r="A61" s="110"/>
      <c r="B61" s="114"/>
      <c r="C61" s="116"/>
      <c r="D61" s="116"/>
    </row>
    <row r="62" spans="1:4" s="123" customFormat="1" x14ac:dyDescent="0.2">
      <c r="A62" s="110">
        <v>42625</v>
      </c>
      <c r="B62" s="114">
        <v>357.1</v>
      </c>
      <c r="C62" s="116" t="s">
        <v>189</v>
      </c>
      <c r="D62" s="104" t="s">
        <v>177</v>
      </c>
    </row>
    <row r="63" spans="1:4" s="123" customFormat="1" x14ac:dyDescent="0.2">
      <c r="A63" s="110">
        <v>42625</v>
      </c>
      <c r="B63" s="114">
        <v>71.56</v>
      </c>
      <c r="C63" s="116" t="s">
        <v>190</v>
      </c>
      <c r="D63" s="104" t="s">
        <v>198</v>
      </c>
    </row>
    <row r="64" spans="1:4" s="123" customFormat="1" x14ac:dyDescent="0.2">
      <c r="A64" s="110"/>
      <c r="B64" s="114"/>
      <c r="C64" s="116"/>
      <c r="D64" s="104"/>
    </row>
    <row r="65" spans="1:4" x14ac:dyDescent="0.2">
      <c r="A65" s="111">
        <v>42626</v>
      </c>
      <c r="B65" s="97">
        <v>17.100000000000001</v>
      </c>
      <c r="C65" s="117" t="s">
        <v>191</v>
      </c>
      <c r="D65" s="120" t="s">
        <v>97</v>
      </c>
    </row>
    <row r="66" spans="1:4" ht="14.25" customHeight="1" x14ac:dyDescent="0.2">
      <c r="A66" s="111">
        <v>42626</v>
      </c>
      <c r="B66" s="97">
        <v>15.5</v>
      </c>
      <c r="C66" s="117" t="s">
        <v>191</v>
      </c>
      <c r="D66" s="120" t="s">
        <v>97</v>
      </c>
    </row>
    <row r="67" spans="1:4" s="123" customFormat="1" x14ac:dyDescent="0.2">
      <c r="A67" s="110">
        <v>42626</v>
      </c>
      <c r="B67" s="114">
        <v>147.99</v>
      </c>
      <c r="C67" s="116" t="s">
        <v>191</v>
      </c>
      <c r="D67" s="104" t="s">
        <v>183</v>
      </c>
    </row>
    <row r="68" spans="1:4" x14ac:dyDescent="0.2">
      <c r="A68" s="111"/>
      <c r="B68" s="97"/>
      <c r="C68" s="117"/>
      <c r="D68" s="120"/>
    </row>
    <row r="69" spans="1:4" x14ac:dyDescent="0.2">
      <c r="A69" s="111">
        <v>42635</v>
      </c>
      <c r="B69" s="97">
        <v>31.4</v>
      </c>
      <c r="C69" s="117" t="s">
        <v>192</v>
      </c>
      <c r="D69" s="120" t="s">
        <v>98</v>
      </c>
    </row>
    <row r="70" spans="1:4" s="123" customFormat="1" x14ac:dyDescent="0.2">
      <c r="A70" s="110">
        <v>42635</v>
      </c>
      <c r="B70" s="114">
        <f>709.57-376.89</f>
        <v>332.68000000000006</v>
      </c>
      <c r="C70" s="116" t="s">
        <v>193</v>
      </c>
      <c r="D70" s="104" t="s">
        <v>177</v>
      </c>
    </row>
    <row r="71" spans="1:4" s="123" customFormat="1" x14ac:dyDescent="0.2">
      <c r="A71" s="110">
        <v>42635</v>
      </c>
      <c r="B71" s="114">
        <v>289</v>
      </c>
      <c r="C71" s="116" t="s">
        <v>193</v>
      </c>
      <c r="D71" s="104" t="s">
        <v>183</v>
      </c>
    </row>
    <row r="72" spans="1:4" x14ac:dyDescent="0.2">
      <c r="A72" s="111">
        <v>42635</v>
      </c>
      <c r="B72" s="97">
        <v>61.7</v>
      </c>
      <c r="C72" s="117" t="s">
        <v>193</v>
      </c>
      <c r="D72" s="104" t="s">
        <v>97</v>
      </c>
    </row>
    <row r="73" spans="1:4" x14ac:dyDescent="0.2">
      <c r="A73" s="111"/>
      <c r="B73" s="97"/>
      <c r="C73" s="117"/>
      <c r="D73" s="104"/>
    </row>
    <row r="74" spans="1:4" x14ac:dyDescent="0.2">
      <c r="A74" s="111">
        <v>42641</v>
      </c>
      <c r="B74" s="97">
        <v>80.2</v>
      </c>
      <c r="C74" s="117" t="s">
        <v>194</v>
      </c>
      <c r="D74" s="104" t="s">
        <v>97</v>
      </c>
    </row>
    <row r="75" spans="1:4" x14ac:dyDescent="0.2">
      <c r="A75" s="111">
        <v>42641</v>
      </c>
      <c r="B75" s="97">
        <v>64.89</v>
      </c>
      <c r="C75" s="117" t="s">
        <v>194</v>
      </c>
      <c r="D75" s="104" t="s">
        <v>97</v>
      </c>
    </row>
    <row r="76" spans="1:4" s="123" customFormat="1" x14ac:dyDescent="0.2">
      <c r="A76" s="110">
        <v>42641</v>
      </c>
      <c r="B76" s="114">
        <v>318</v>
      </c>
      <c r="C76" s="116" t="s">
        <v>194</v>
      </c>
      <c r="D76" s="104" t="s">
        <v>183</v>
      </c>
    </row>
    <row r="77" spans="1:4" x14ac:dyDescent="0.2">
      <c r="A77" s="111">
        <v>42642</v>
      </c>
      <c r="B77" s="97">
        <v>20</v>
      </c>
      <c r="C77" s="117" t="s">
        <v>194</v>
      </c>
      <c r="D77" s="104" t="s">
        <v>97</v>
      </c>
    </row>
    <row r="78" spans="1:4" s="123" customFormat="1" x14ac:dyDescent="0.2">
      <c r="A78" s="110">
        <v>42643</v>
      </c>
      <c r="B78" s="114">
        <v>132</v>
      </c>
      <c r="C78" s="116" t="s">
        <v>195</v>
      </c>
      <c r="D78" s="104" t="s">
        <v>99</v>
      </c>
    </row>
    <row r="79" spans="1:4" s="123" customFormat="1" x14ac:dyDescent="0.2">
      <c r="A79" s="143" t="s">
        <v>108</v>
      </c>
      <c r="B79" s="114">
        <v>728.61</v>
      </c>
      <c r="C79" s="116" t="s">
        <v>196</v>
      </c>
      <c r="D79" s="104" t="s">
        <v>177</v>
      </c>
    </row>
    <row r="80" spans="1:4" s="123" customFormat="1" x14ac:dyDescent="0.2">
      <c r="A80" s="110">
        <v>42643</v>
      </c>
      <c r="B80" s="114">
        <v>151.80000000000001</v>
      </c>
      <c r="C80" s="116" t="s">
        <v>268</v>
      </c>
      <c r="D80" s="116" t="s">
        <v>107</v>
      </c>
    </row>
    <row r="81" spans="1:4" s="123" customFormat="1" x14ac:dyDescent="0.2">
      <c r="A81" s="110"/>
      <c r="B81" s="114"/>
      <c r="C81" s="116"/>
      <c r="D81" s="104"/>
    </row>
    <row r="82" spans="1:4" s="123" customFormat="1" x14ac:dyDescent="0.2">
      <c r="A82" s="110">
        <v>42663</v>
      </c>
      <c r="B82" s="114">
        <v>621.22</v>
      </c>
      <c r="C82" s="116" t="s">
        <v>197</v>
      </c>
      <c r="D82" s="104" t="s">
        <v>177</v>
      </c>
    </row>
    <row r="83" spans="1:4" s="123" customFormat="1" x14ac:dyDescent="0.2">
      <c r="A83" s="110">
        <v>42663</v>
      </c>
      <c r="B83" s="114">
        <v>179</v>
      </c>
      <c r="C83" s="116" t="s">
        <v>197</v>
      </c>
      <c r="D83" s="104" t="s">
        <v>183</v>
      </c>
    </row>
    <row r="84" spans="1:4" s="123" customFormat="1" x14ac:dyDescent="0.2">
      <c r="A84" s="110">
        <v>42663</v>
      </c>
      <c r="B84" s="114">
        <v>59.78</v>
      </c>
      <c r="C84" s="116" t="s">
        <v>197</v>
      </c>
      <c r="D84" s="104" t="s">
        <v>178</v>
      </c>
    </row>
    <row r="85" spans="1:4" s="123" customFormat="1" x14ac:dyDescent="0.2">
      <c r="A85" s="110"/>
      <c r="B85" s="114"/>
      <c r="C85" s="116"/>
      <c r="D85" s="104"/>
    </row>
    <row r="86" spans="1:4" s="123" customFormat="1" x14ac:dyDescent="0.2">
      <c r="A86" s="143" t="s">
        <v>109</v>
      </c>
      <c r="B86" s="114">
        <v>365.59</v>
      </c>
      <c r="C86" s="116" t="s">
        <v>199</v>
      </c>
      <c r="D86" s="104" t="s">
        <v>177</v>
      </c>
    </row>
    <row r="87" spans="1:4" s="123" customFormat="1" x14ac:dyDescent="0.2">
      <c r="A87" s="110">
        <v>42670</v>
      </c>
      <c r="B87" s="114">
        <v>248.86</v>
      </c>
      <c r="C87" s="116" t="s">
        <v>200</v>
      </c>
      <c r="D87" s="104" t="s">
        <v>178</v>
      </c>
    </row>
    <row r="88" spans="1:4" s="123" customFormat="1" x14ac:dyDescent="0.2">
      <c r="A88" s="110">
        <v>42670</v>
      </c>
      <c r="B88" s="114">
        <v>270.5</v>
      </c>
      <c r="C88" s="116" t="s">
        <v>201</v>
      </c>
      <c r="D88" s="104" t="s">
        <v>183</v>
      </c>
    </row>
    <row r="89" spans="1:4" x14ac:dyDescent="0.2">
      <c r="A89" s="111">
        <v>42670</v>
      </c>
      <c r="B89" s="97">
        <v>9.6</v>
      </c>
      <c r="C89" s="117" t="s">
        <v>202</v>
      </c>
      <c r="D89" s="104" t="s">
        <v>99</v>
      </c>
    </row>
    <row r="90" spans="1:4" x14ac:dyDescent="0.2">
      <c r="A90" s="112">
        <v>42671</v>
      </c>
      <c r="B90" s="97">
        <v>18.600000000000001</v>
      </c>
      <c r="C90" s="117" t="s">
        <v>203</v>
      </c>
      <c r="D90" s="104" t="s">
        <v>99</v>
      </c>
    </row>
    <row r="91" spans="1:4" s="123" customFormat="1" x14ac:dyDescent="0.2">
      <c r="A91" s="110">
        <v>42674</v>
      </c>
      <c r="B91" s="114">
        <v>99</v>
      </c>
      <c r="C91" s="116" t="s">
        <v>110</v>
      </c>
      <c r="D91" s="104" t="s">
        <v>99</v>
      </c>
    </row>
    <row r="92" spans="1:4" s="123" customFormat="1" x14ac:dyDescent="0.2">
      <c r="A92" s="110">
        <v>42674</v>
      </c>
      <c r="B92" s="114">
        <v>138</v>
      </c>
      <c r="C92" s="116" t="s">
        <v>267</v>
      </c>
      <c r="D92" s="149" t="s">
        <v>107</v>
      </c>
    </row>
    <row r="93" spans="1:4" x14ac:dyDescent="0.2">
      <c r="A93" s="112"/>
      <c r="B93" s="97"/>
      <c r="C93" s="117"/>
      <c r="D93" s="104"/>
    </row>
    <row r="94" spans="1:4" x14ac:dyDescent="0.2">
      <c r="A94" s="112">
        <v>42677</v>
      </c>
      <c r="B94" s="97">
        <v>39.700000000000003</v>
      </c>
      <c r="C94" s="104" t="s">
        <v>204</v>
      </c>
      <c r="D94" s="104" t="s">
        <v>97</v>
      </c>
    </row>
    <row r="95" spans="1:4" x14ac:dyDescent="0.2">
      <c r="A95" s="112">
        <v>42678</v>
      </c>
      <c r="B95" s="97">
        <v>37.5</v>
      </c>
      <c r="C95" s="104" t="s">
        <v>204</v>
      </c>
      <c r="D95" s="104" t="s">
        <v>97</v>
      </c>
    </row>
    <row r="96" spans="1:4" s="123" customFormat="1" x14ac:dyDescent="0.2">
      <c r="A96" s="110">
        <v>42678</v>
      </c>
      <c r="B96" s="114">
        <v>60.97</v>
      </c>
      <c r="C96" s="116" t="s">
        <v>204</v>
      </c>
      <c r="D96" s="104" t="s">
        <v>178</v>
      </c>
    </row>
    <row r="97" spans="1:4" s="123" customFormat="1" x14ac:dyDescent="0.2">
      <c r="A97" s="143" t="s">
        <v>111</v>
      </c>
      <c r="B97" s="114">
        <v>528.22</v>
      </c>
      <c r="C97" s="116" t="s">
        <v>205</v>
      </c>
      <c r="D97" s="104" t="s">
        <v>177</v>
      </c>
    </row>
    <row r="98" spans="1:4" x14ac:dyDescent="0.2">
      <c r="A98" s="112"/>
      <c r="B98" s="97"/>
      <c r="C98" s="104"/>
      <c r="D98" s="104"/>
    </row>
    <row r="99" spans="1:4" x14ac:dyDescent="0.2">
      <c r="A99" s="112">
        <v>42683</v>
      </c>
      <c r="B99" s="115">
        <v>14.7</v>
      </c>
      <c r="C99" s="118" t="s">
        <v>206</v>
      </c>
      <c r="D99" s="104" t="s">
        <v>97</v>
      </c>
    </row>
    <row r="100" spans="1:4" x14ac:dyDescent="0.2">
      <c r="A100" s="112">
        <v>42683</v>
      </c>
      <c r="B100" s="115">
        <v>37.29</v>
      </c>
      <c r="C100" s="119" t="s">
        <v>207</v>
      </c>
      <c r="D100" s="104" t="s">
        <v>97</v>
      </c>
    </row>
    <row r="101" spans="1:4" x14ac:dyDescent="0.2">
      <c r="A101" s="112">
        <v>42683</v>
      </c>
      <c r="B101" s="115">
        <v>14.8</v>
      </c>
      <c r="C101" s="118" t="s">
        <v>208</v>
      </c>
      <c r="D101" s="104" t="s">
        <v>97</v>
      </c>
    </row>
    <row r="102" spans="1:4" s="123" customFormat="1" x14ac:dyDescent="0.2">
      <c r="A102" s="110">
        <v>42683</v>
      </c>
      <c r="B102" s="114">
        <v>383.8</v>
      </c>
      <c r="C102" s="116" t="s">
        <v>209</v>
      </c>
      <c r="D102" s="104" t="s">
        <v>177</v>
      </c>
    </row>
    <row r="103" spans="1:4" s="123" customFormat="1" x14ac:dyDescent="0.2">
      <c r="A103" s="110">
        <v>42683</v>
      </c>
      <c r="B103" s="114">
        <v>295</v>
      </c>
      <c r="C103" s="116" t="s">
        <v>210</v>
      </c>
      <c r="D103" s="104" t="s">
        <v>183</v>
      </c>
    </row>
    <row r="104" spans="1:4" s="123" customFormat="1" x14ac:dyDescent="0.2">
      <c r="A104" s="110">
        <v>42683</v>
      </c>
      <c r="B104" s="114">
        <v>51.36</v>
      </c>
      <c r="C104" s="116" t="s">
        <v>210</v>
      </c>
      <c r="D104" s="104" t="s">
        <v>178</v>
      </c>
    </row>
    <row r="105" spans="1:4" x14ac:dyDescent="0.2">
      <c r="A105" s="112">
        <v>42684</v>
      </c>
      <c r="B105" s="115">
        <v>44.9</v>
      </c>
      <c r="C105" s="118" t="s">
        <v>210</v>
      </c>
      <c r="D105" s="104" t="s">
        <v>97</v>
      </c>
    </row>
    <row r="106" spans="1:4" x14ac:dyDescent="0.2">
      <c r="A106" s="112"/>
      <c r="B106" s="115"/>
      <c r="C106" s="118"/>
      <c r="D106" s="104"/>
    </row>
    <row r="107" spans="1:4" s="123" customFormat="1" x14ac:dyDescent="0.2">
      <c r="A107" s="111">
        <v>42691</v>
      </c>
      <c r="B107" s="97">
        <v>564.09</v>
      </c>
      <c r="C107" s="117" t="s">
        <v>211</v>
      </c>
      <c r="D107" s="120" t="s">
        <v>177</v>
      </c>
    </row>
    <row r="108" spans="1:4" s="123" customFormat="1" x14ac:dyDescent="0.2">
      <c r="A108" s="112">
        <v>42692</v>
      </c>
      <c r="B108" s="115">
        <v>352</v>
      </c>
      <c r="C108" s="104" t="s">
        <v>211</v>
      </c>
      <c r="D108" s="120" t="s">
        <v>183</v>
      </c>
    </row>
    <row r="109" spans="1:4" s="123" customFormat="1" x14ac:dyDescent="0.2">
      <c r="A109" s="111">
        <v>42692</v>
      </c>
      <c r="B109" s="97">
        <v>51.36</v>
      </c>
      <c r="C109" s="117" t="s">
        <v>211</v>
      </c>
      <c r="D109" s="120" t="s">
        <v>178</v>
      </c>
    </row>
    <row r="110" spans="1:4" s="123" customFormat="1" x14ac:dyDescent="0.2">
      <c r="A110" s="111"/>
      <c r="B110" s="97"/>
      <c r="C110" s="117"/>
      <c r="D110" s="120"/>
    </row>
    <row r="111" spans="1:4" s="123" customFormat="1" x14ac:dyDescent="0.2">
      <c r="A111" s="111">
        <v>42699</v>
      </c>
      <c r="B111" s="97">
        <v>278.07</v>
      </c>
      <c r="C111" s="117" t="s">
        <v>212</v>
      </c>
      <c r="D111" s="120" t="s">
        <v>177</v>
      </c>
    </row>
    <row r="112" spans="1:4" x14ac:dyDescent="0.2">
      <c r="A112" s="111">
        <v>42699</v>
      </c>
      <c r="B112" s="97">
        <v>54.2</v>
      </c>
      <c r="C112" s="117" t="s">
        <v>213</v>
      </c>
      <c r="D112" s="104" t="s">
        <v>97</v>
      </c>
    </row>
    <row r="113" spans="1:4" x14ac:dyDescent="0.2">
      <c r="A113" s="111">
        <v>42699</v>
      </c>
      <c r="B113" s="97">
        <v>97.39</v>
      </c>
      <c r="C113" s="117" t="s">
        <v>214</v>
      </c>
      <c r="D113" s="104" t="s">
        <v>97</v>
      </c>
    </row>
    <row r="114" spans="1:4" x14ac:dyDescent="0.2">
      <c r="A114" s="111">
        <v>42701</v>
      </c>
      <c r="B114" s="97">
        <v>38.5</v>
      </c>
      <c r="C114" s="117" t="s">
        <v>215</v>
      </c>
      <c r="D114" s="104" t="s">
        <v>97</v>
      </c>
    </row>
    <row r="115" spans="1:4" s="123" customFormat="1" x14ac:dyDescent="0.2">
      <c r="A115" s="111"/>
      <c r="B115" s="97"/>
      <c r="C115" s="117"/>
      <c r="D115" s="120"/>
    </row>
    <row r="116" spans="1:4" s="123" customFormat="1" x14ac:dyDescent="0.2">
      <c r="A116" s="111">
        <v>42703</v>
      </c>
      <c r="B116" s="97">
        <v>462.58</v>
      </c>
      <c r="C116" s="117" t="s">
        <v>216</v>
      </c>
      <c r="D116" s="120" t="s">
        <v>177</v>
      </c>
    </row>
    <row r="117" spans="1:4" s="123" customFormat="1" x14ac:dyDescent="0.2">
      <c r="A117" s="111">
        <v>42703</v>
      </c>
      <c r="B117" s="97">
        <v>76.66</v>
      </c>
      <c r="C117" s="117" t="s">
        <v>216</v>
      </c>
      <c r="D117" s="120" t="s">
        <v>178</v>
      </c>
    </row>
    <row r="118" spans="1:4" s="123" customFormat="1" x14ac:dyDescent="0.2">
      <c r="A118" s="111">
        <v>43069</v>
      </c>
      <c r="B118" s="97">
        <v>32.99</v>
      </c>
      <c r="C118" s="117" t="s">
        <v>216</v>
      </c>
      <c r="D118" s="120" t="s">
        <v>97</v>
      </c>
    </row>
    <row r="119" spans="1:4" x14ac:dyDescent="0.2">
      <c r="A119" s="111">
        <v>42703</v>
      </c>
      <c r="B119" s="97">
        <v>100.3</v>
      </c>
      <c r="C119" s="117" t="s">
        <v>217</v>
      </c>
      <c r="D119" s="104" t="s">
        <v>97</v>
      </c>
    </row>
    <row r="120" spans="1:4" x14ac:dyDescent="0.2">
      <c r="A120" s="111">
        <v>42703</v>
      </c>
      <c r="B120" s="97">
        <v>31.5</v>
      </c>
      <c r="C120" s="117" t="s">
        <v>89</v>
      </c>
      <c r="D120" s="104" t="s">
        <v>97</v>
      </c>
    </row>
    <row r="121" spans="1:4" s="123" customFormat="1" x14ac:dyDescent="0.2">
      <c r="A121" s="111">
        <v>42704</v>
      </c>
      <c r="B121" s="97">
        <v>253</v>
      </c>
      <c r="C121" s="117" t="s">
        <v>266</v>
      </c>
      <c r="D121" s="149" t="s">
        <v>107</v>
      </c>
    </row>
    <row r="122" spans="1:4" x14ac:dyDescent="0.2">
      <c r="A122" s="1"/>
    </row>
    <row r="123" spans="1:4" s="123" customFormat="1" x14ac:dyDescent="0.2">
      <c r="A123" s="111">
        <v>42706</v>
      </c>
      <c r="B123" s="97">
        <v>741.07999999999993</v>
      </c>
      <c r="C123" s="117" t="s">
        <v>186</v>
      </c>
      <c r="D123" s="120" t="s">
        <v>177</v>
      </c>
    </row>
    <row r="124" spans="1:4" s="123" customFormat="1" x14ac:dyDescent="0.2">
      <c r="A124" s="111">
        <v>42706</v>
      </c>
      <c r="B124" s="97">
        <v>51.36</v>
      </c>
      <c r="C124" s="117" t="s">
        <v>186</v>
      </c>
      <c r="D124" s="120" t="s">
        <v>178</v>
      </c>
    </row>
    <row r="125" spans="1:4" s="123" customFormat="1" x14ac:dyDescent="0.2">
      <c r="A125" s="111"/>
      <c r="B125" s="97"/>
      <c r="C125" s="117"/>
      <c r="D125" s="120"/>
    </row>
    <row r="126" spans="1:4" s="123" customFormat="1" x14ac:dyDescent="0.2">
      <c r="A126" s="111">
        <v>42718</v>
      </c>
      <c r="B126" s="97">
        <v>412.9</v>
      </c>
      <c r="C126" s="117" t="s">
        <v>218</v>
      </c>
      <c r="D126" s="120" t="s">
        <v>177</v>
      </c>
    </row>
    <row r="127" spans="1:4" s="123" customFormat="1" x14ac:dyDescent="0.2">
      <c r="A127" s="111">
        <v>42718</v>
      </c>
      <c r="B127" s="97">
        <v>176.1</v>
      </c>
      <c r="C127" s="117" t="s">
        <v>219</v>
      </c>
      <c r="D127" s="120" t="s">
        <v>183</v>
      </c>
    </row>
    <row r="128" spans="1:4" s="123" customFormat="1" x14ac:dyDescent="0.2">
      <c r="A128" s="111">
        <v>42718</v>
      </c>
      <c r="B128" s="97">
        <v>51.36</v>
      </c>
      <c r="C128" s="117" t="s">
        <v>219</v>
      </c>
      <c r="D128" s="120" t="s">
        <v>178</v>
      </c>
    </row>
    <row r="129" spans="1:4" x14ac:dyDescent="0.2">
      <c r="A129" s="111">
        <v>42718</v>
      </c>
      <c r="B129" s="97">
        <v>38.4</v>
      </c>
      <c r="C129" s="117" t="s">
        <v>220</v>
      </c>
      <c r="D129" s="104" t="s">
        <v>97</v>
      </c>
    </row>
    <row r="130" spans="1:4" x14ac:dyDescent="0.2">
      <c r="A130" s="111">
        <v>42719</v>
      </c>
      <c r="B130" s="97">
        <v>43.1</v>
      </c>
      <c r="C130" s="117" t="s">
        <v>220</v>
      </c>
      <c r="D130" s="104" t="s">
        <v>97</v>
      </c>
    </row>
    <row r="131" spans="1:4" x14ac:dyDescent="0.2">
      <c r="A131" s="111"/>
      <c r="B131" s="97"/>
      <c r="C131" s="117"/>
      <c r="D131" s="104"/>
    </row>
    <row r="132" spans="1:4" s="123" customFormat="1" x14ac:dyDescent="0.2">
      <c r="A132" s="111">
        <v>42735</v>
      </c>
      <c r="B132" s="97">
        <v>32.99</v>
      </c>
      <c r="C132" s="117" t="s">
        <v>112</v>
      </c>
      <c r="D132" s="120" t="s">
        <v>221</v>
      </c>
    </row>
    <row r="133" spans="1:4" s="123" customFormat="1" x14ac:dyDescent="0.2">
      <c r="A133" s="111">
        <v>42735</v>
      </c>
      <c r="B133" s="97">
        <v>82.8</v>
      </c>
      <c r="C133" s="117" t="s">
        <v>265</v>
      </c>
      <c r="D133" s="149" t="s">
        <v>107</v>
      </c>
    </row>
    <row r="134" spans="1:4" s="123" customFormat="1" x14ac:dyDescent="0.2">
      <c r="A134" s="111"/>
      <c r="B134" s="97"/>
      <c r="C134" s="117"/>
      <c r="D134" s="120"/>
    </row>
    <row r="135" spans="1:4" s="123" customFormat="1" x14ac:dyDescent="0.2">
      <c r="A135" s="111">
        <v>42762</v>
      </c>
      <c r="B135" s="97">
        <v>347.24</v>
      </c>
      <c r="C135" s="117" t="s">
        <v>222</v>
      </c>
      <c r="D135" s="120" t="s">
        <v>177</v>
      </c>
    </row>
    <row r="136" spans="1:4" s="123" customFormat="1" x14ac:dyDescent="0.2">
      <c r="A136" s="111">
        <v>42762</v>
      </c>
      <c r="B136" s="97">
        <v>51.36</v>
      </c>
      <c r="C136" s="117" t="s">
        <v>222</v>
      </c>
      <c r="D136" s="120" t="s">
        <v>178</v>
      </c>
    </row>
    <row r="137" spans="1:4" s="123" customFormat="1" x14ac:dyDescent="0.2">
      <c r="A137" s="111"/>
      <c r="B137" s="97"/>
      <c r="C137" s="117"/>
      <c r="D137" s="120"/>
    </row>
    <row r="138" spans="1:4" s="123" customFormat="1" x14ac:dyDescent="0.2">
      <c r="A138" s="111">
        <v>42766</v>
      </c>
      <c r="B138" s="97">
        <v>33.99</v>
      </c>
      <c r="C138" s="117" t="s">
        <v>113</v>
      </c>
      <c r="D138" s="120" t="s">
        <v>99</v>
      </c>
    </row>
    <row r="139" spans="1:4" s="123" customFormat="1" x14ac:dyDescent="0.2">
      <c r="A139" s="111">
        <v>42766</v>
      </c>
      <c r="B139" s="97">
        <v>81.650000000000006</v>
      </c>
      <c r="C139" s="117" t="s">
        <v>264</v>
      </c>
      <c r="D139" s="120" t="s">
        <v>107</v>
      </c>
    </row>
    <row r="141" spans="1:4" x14ac:dyDescent="0.2">
      <c r="A141" s="112">
        <v>42775</v>
      </c>
      <c r="B141" s="97">
        <v>23.9</v>
      </c>
      <c r="C141" s="104" t="s">
        <v>223</v>
      </c>
      <c r="D141" s="104" t="s">
        <v>97</v>
      </c>
    </row>
    <row r="142" spans="1:4" s="123" customFormat="1" x14ac:dyDescent="0.2">
      <c r="A142" s="111">
        <v>42775</v>
      </c>
      <c r="B142" s="97">
        <v>387.97999999999996</v>
      </c>
      <c r="C142" s="117" t="s">
        <v>224</v>
      </c>
      <c r="D142" s="120" t="s">
        <v>177</v>
      </c>
    </row>
    <row r="143" spans="1:4" s="123" customFormat="1" x14ac:dyDescent="0.2">
      <c r="A143" s="111">
        <v>42775</v>
      </c>
      <c r="B143" s="97">
        <v>328.5</v>
      </c>
      <c r="C143" s="117" t="s">
        <v>224</v>
      </c>
      <c r="D143" s="120" t="s">
        <v>183</v>
      </c>
    </row>
    <row r="144" spans="1:4" x14ac:dyDescent="0.2">
      <c r="A144" s="111">
        <v>42775</v>
      </c>
      <c r="B144" s="97">
        <v>36.5</v>
      </c>
      <c r="C144" s="104" t="s">
        <v>90</v>
      </c>
      <c r="D144" s="104" t="s">
        <v>97</v>
      </c>
    </row>
    <row r="145" spans="1:4" x14ac:dyDescent="0.2">
      <c r="A145" s="111">
        <v>42776</v>
      </c>
      <c r="B145" s="97">
        <v>18.2</v>
      </c>
      <c r="C145" s="117" t="s">
        <v>91</v>
      </c>
      <c r="D145" s="104" t="s">
        <v>97</v>
      </c>
    </row>
    <row r="146" spans="1:4" x14ac:dyDescent="0.2">
      <c r="A146" s="111">
        <v>42776</v>
      </c>
      <c r="B146" s="97">
        <v>15.79</v>
      </c>
      <c r="C146" s="117" t="s">
        <v>91</v>
      </c>
      <c r="D146" s="104" t="s">
        <v>97</v>
      </c>
    </row>
    <row r="147" spans="1:4" x14ac:dyDescent="0.2">
      <c r="A147" s="111"/>
      <c r="B147" s="97"/>
      <c r="C147" s="117"/>
      <c r="D147" s="104"/>
    </row>
    <row r="148" spans="1:4" s="123" customFormat="1" x14ac:dyDescent="0.2">
      <c r="A148" s="111">
        <v>42788</v>
      </c>
      <c r="B148" s="97">
        <v>475.72</v>
      </c>
      <c r="C148" s="117" t="s">
        <v>225</v>
      </c>
      <c r="D148" s="120" t="s">
        <v>177</v>
      </c>
    </row>
    <row r="149" spans="1:4" s="123" customFormat="1" x14ac:dyDescent="0.2">
      <c r="A149" s="111">
        <v>42788</v>
      </c>
      <c r="B149" s="97">
        <v>62.5</v>
      </c>
      <c r="C149" s="117" t="s">
        <v>225</v>
      </c>
      <c r="D149" s="120" t="s">
        <v>178</v>
      </c>
    </row>
    <row r="150" spans="1:4" s="123" customFormat="1" x14ac:dyDescent="0.2">
      <c r="A150" s="111"/>
      <c r="B150" s="97"/>
      <c r="C150" s="117"/>
      <c r="D150" s="120"/>
    </row>
    <row r="151" spans="1:4" s="123" customFormat="1" x14ac:dyDescent="0.2">
      <c r="A151" s="111">
        <v>42794</v>
      </c>
      <c r="B151" s="97">
        <v>101.99</v>
      </c>
      <c r="C151" s="117" t="s">
        <v>114</v>
      </c>
      <c r="D151" s="120" t="s">
        <v>99</v>
      </c>
    </row>
    <row r="152" spans="1:4" s="123" customFormat="1" x14ac:dyDescent="0.2">
      <c r="A152" s="111">
        <v>42794</v>
      </c>
      <c r="B152" s="97">
        <f>358.8-159-45</f>
        <v>154.80000000000001</v>
      </c>
      <c r="C152" s="117" t="s">
        <v>263</v>
      </c>
      <c r="D152" s="120" t="s">
        <v>107</v>
      </c>
    </row>
    <row r="153" spans="1:4" x14ac:dyDescent="0.2">
      <c r="A153" s="111"/>
      <c r="B153" s="97"/>
      <c r="C153" s="97"/>
      <c r="D153" s="104"/>
    </row>
    <row r="154" spans="1:4" s="123" customFormat="1" x14ac:dyDescent="0.2">
      <c r="A154" s="142" t="s">
        <v>115</v>
      </c>
      <c r="B154" s="97">
        <v>772.47</v>
      </c>
      <c r="C154" s="117" t="s">
        <v>116</v>
      </c>
      <c r="D154" s="120" t="s">
        <v>177</v>
      </c>
    </row>
    <row r="155" spans="1:4" s="123" customFormat="1" x14ac:dyDescent="0.2">
      <c r="A155" s="142" t="s">
        <v>115</v>
      </c>
      <c r="B155" s="97">
        <v>383.41</v>
      </c>
      <c r="C155" s="117" t="s">
        <v>126</v>
      </c>
      <c r="D155" s="120" t="s">
        <v>178</v>
      </c>
    </row>
    <row r="156" spans="1:4" x14ac:dyDescent="0.2">
      <c r="A156" s="112">
        <v>42796</v>
      </c>
      <c r="B156" s="97">
        <v>104.3</v>
      </c>
      <c r="C156" s="118" t="s">
        <v>226</v>
      </c>
      <c r="D156" s="119" t="s">
        <v>97</v>
      </c>
    </row>
    <row r="157" spans="1:4" x14ac:dyDescent="0.2">
      <c r="A157" s="111">
        <v>42798</v>
      </c>
      <c r="B157" s="97">
        <v>74.42</v>
      </c>
      <c r="C157" s="117" t="s">
        <v>228</v>
      </c>
      <c r="D157" s="104" t="s">
        <v>227</v>
      </c>
    </row>
    <row r="158" spans="1:4" s="123" customFormat="1" x14ac:dyDescent="0.2">
      <c r="A158" s="111">
        <v>42796</v>
      </c>
      <c r="B158" s="97">
        <v>161</v>
      </c>
      <c r="C158" s="117" t="s">
        <v>229</v>
      </c>
      <c r="D158" s="120" t="s">
        <v>183</v>
      </c>
    </row>
    <row r="159" spans="1:4" s="123" customFormat="1" x14ac:dyDescent="0.2">
      <c r="A159" s="111">
        <v>42802</v>
      </c>
      <c r="B159" s="97">
        <v>166</v>
      </c>
      <c r="C159" s="117" t="s">
        <v>230</v>
      </c>
      <c r="D159" s="120" t="s">
        <v>183</v>
      </c>
    </row>
    <row r="161" spans="1:4" x14ac:dyDescent="0.2">
      <c r="A161" s="111">
        <v>42809</v>
      </c>
      <c r="B161" s="97">
        <v>37.799999999999997</v>
      </c>
      <c r="C161" s="117" t="s">
        <v>232</v>
      </c>
      <c r="D161" s="104" t="s">
        <v>97</v>
      </c>
    </row>
    <row r="162" spans="1:4" s="123" customFormat="1" x14ac:dyDescent="0.2">
      <c r="A162" s="111">
        <v>42809</v>
      </c>
      <c r="B162" s="97">
        <v>623.70000000000005</v>
      </c>
      <c r="C162" s="117" t="s">
        <v>232</v>
      </c>
      <c r="D162" s="120" t="s">
        <v>177</v>
      </c>
    </row>
    <row r="163" spans="1:4" s="123" customFormat="1" x14ac:dyDescent="0.2">
      <c r="A163" s="111">
        <v>42809</v>
      </c>
      <c r="B163" s="97">
        <v>68.48</v>
      </c>
      <c r="C163" s="117" t="s">
        <v>232</v>
      </c>
      <c r="D163" s="120" t="s">
        <v>178</v>
      </c>
    </row>
    <row r="164" spans="1:4" x14ac:dyDescent="0.2">
      <c r="A164" s="111">
        <v>42810</v>
      </c>
      <c r="B164" s="97">
        <v>93.2</v>
      </c>
      <c r="C164" s="117" t="s">
        <v>232</v>
      </c>
      <c r="D164" s="104" t="s">
        <v>97</v>
      </c>
    </row>
    <row r="165" spans="1:4" x14ac:dyDescent="0.2">
      <c r="A165" s="111"/>
      <c r="B165" s="97"/>
      <c r="C165" s="117"/>
      <c r="D165" s="104"/>
    </row>
    <row r="166" spans="1:4" s="123" customFormat="1" x14ac:dyDescent="0.2">
      <c r="A166" s="111">
        <v>42817</v>
      </c>
      <c r="B166" s="97">
        <v>205.33</v>
      </c>
      <c r="C166" s="117" t="s">
        <v>231</v>
      </c>
      <c r="D166" s="120" t="s">
        <v>177</v>
      </c>
    </row>
    <row r="167" spans="1:4" s="123" customFormat="1" x14ac:dyDescent="0.2">
      <c r="A167" s="111">
        <v>42818</v>
      </c>
      <c r="B167" s="97">
        <v>345.49</v>
      </c>
      <c r="C167" s="117" t="s">
        <v>117</v>
      </c>
      <c r="D167" s="120" t="s">
        <v>177</v>
      </c>
    </row>
    <row r="168" spans="1:4" s="123" customFormat="1" x14ac:dyDescent="0.2">
      <c r="A168" s="111"/>
      <c r="B168" s="97"/>
      <c r="C168" s="117"/>
      <c r="D168" s="120"/>
    </row>
    <row r="169" spans="1:4" s="123" customFormat="1" x14ac:dyDescent="0.2">
      <c r="A169" s="111">
        <v>42822</v>
      </c>
      <c r="B169" s="97">
        <v>128.94999999999999</v>
      </c>
      <c r="C169" s="117" t="s">
        <v>233</v>
      </c>
      <c r="D169" s="120" t="s">
        <v>178</v>
      </c>
    </row>
    <row r="170" spans="1:4" s="123" customFormat="1" x14ac:dyDescent="0.2">
      <c r="A170" s="111">
        <v>42822</v>
      </c>
      <c r="B170" s="97">
        <v>177.2</v>
      </c>
      <c r="C170" s="117" t="s">
        <v>233</v>
      </c>
      <c r="D170" s="120" t="s">
        <v>177</v>
      </c>
    </row>
    <row r="171" spans="1:4" s="123" customFormat="1" ht="12.6" customHeight="1" x14ac:dyDescent="0.2">
      <c r="A171" s="111">
        <v>42822</v>
      </c>
      <c r="B171" s="97">
        <v>295</v>
      </c>
      <c r="C171" s="117" t="s">
        <v>233</v>
      </c>
      <c r="D171" s="120" t="s">
        <v>183</v>
      </c>
    </row>
    <row r="172" spans="1:4" x14ac:dyDescent="0.2">
      <c r="A172" s="111">
        <v>42822</v>
      </c>
      <c r="B172" s="97">
        <v>43.5</v>
      </c>
      <c r="C172" s="117" t="s">
        <v>233</v>
      </c>
      <c r="D172" s="104" t="s">
        <v>95</v>
      </c>
    </row>
    <row r="173" spans="1:4" x14ac:dyDescent="0.2">
      <c r="A173" s="111">
        <v>42823</v>
      </c>
      <c r="B173" s="97">
        <v>13.1</v>
      </c>
      <c r="C173" s="117" t="s">
        <v>233</v>
      </c>
      <c r="D173" s="104" t="s">
        <v>95</v>
      </c>
    </row>
    <row r="174" spans="1:4" x14ac:dyDescent="0.2">
      <c r="A174" s="111">
        <v>42823</v>
      </c>
      <c r="B174" s="97">
        <v>32.6</v>
      </c>
      <c r="C174" s="117" t="s">
        <v>102</v>
      </c>
      <c r="D174" s="104" t="s">
        <v>100</v>
      </c>
    </row>
    <row r="175" spans="1:4" x14ac:dyDescent="0.2">
      <c r="A175" s="111"/>
      <c r="B175" s="97"/>
      <c r="C175" s="117"/>
      <c r="D175" s="104"/>
    </row>
    <row r="176" spans="1:4" s="123" customFormat="1" ht="12.6" customHeight="1" x14ac:dyDescent="0.2">
      <c r="A176" s="111">
        <v>42825</v>
      </c>
      <c r="B176" s="97">
        <v>220.8</v>
      </c>
      <c r="C176" s="117" t="s">
        <v>262</v>
      </c>
      <c r="D176" s="120" t="s">
        <v>261</v>
      </c>
    </row>
    <row r="177" spans="1:4" s="123" customFormat="1" x14ac:dyDescent="0.2">
      <c r="A177" s="111">
        <v>42825</v>
      </c>
      <c r="B177" s="97">
        <v>65.5</v>
      </c>
      <c r="C177" s="117" t="s">
        <v>118</v>
      </c>
      <c r="D177" s="120" t="s">
        <v>100</v>
      </c>
    </row>
    <row r="179" spans="1:4" s="173" customFormat="1" x14ac:dyDescent="0.2">
      <c r="A179" s="174">
        <v>42845</v>
      </c>
      <c r="B179" s="173">
        <f>493.01+19.8</f>
        <v>512.80999999999995</v>
      </c>
      <c r="C179" s="158" t="s">
        <v>234</v>
      </c>
      <c r="D179" s="173" t="s">
        <v>259</v>
      </c>
    </row>
    <row r="180" spans="1:4" s="123" customFormat="1" x14ac:dyDescent="0.2">
      <c r="A180" s="111">
        <v>42846</v>
      </c>
      <c r="B180" s="97">
        <v>61.53</v>
      </c>
      <c r="C180" s="117" t="s">
        <v>234</v>
      </c>
      <c r="D180" s="120" t="s">
        <v>198</v>
      </c>
    </row>
    <row r="181" spans="1:4" s="123" customFormat="1" ht="11.25" customHeight="1" x14ac:dyDescent="0.2">
      <c r="A181" s="111"/>
      <c r="B181" s="97"/>
      <c r="C181" s="117"/>
      <c r="D181" s="120"/>
    </row>
    <row r="182" spans="1:4" s="123" customFormat="1" ht="26.25" customHeight="1" x14ac:dyDescent="0.2">
      <c r="A182" s="142" t="s">
        <v>119</v>
      </c>
      <c r="B182" s="97">
        <v>542.51</v>
      </c>
      <c r="C182" s="119" t="s">
        <v>236</v>
      </c>
      <c r="D182" s="120" t="s">
        <v>177</v>
      </c>
    </row>
    <row r="183" spans="1:4" s="130" customFormat="1" ht="24" customHeight="1" x14ac:dyDescent="0.2">
      <c r="A183" s="111">
        <v>42851</v>
      </c>
      <c r="B183" s="97">
        <v>228.76</v>
      </c>
      <c r="C183" s="119" t="s">
        <v>237</v>
      </c>
      <c r="D183" s="120" t="s">
        <v>178</v>
      </c>
    </row>
    <row r="184" spans="1:4" s="123" customFormat="1" ht="12.75" customHeight="1" x14ac:dyDescent="0.2">
      <c r="A184" s="111">
        <v>42852</v>
      </c>
      <c r="B184" s="97">
        <v>165</v>
      </c>
      <c r="C184" s="119" t="s">
        <v>235</v>
      </c>
      <c r="D184" s="120" t="s">
        <v>101</v>
      </c>
    </row>
    <row r="185" spans="1:4" x14ac:dyDescent="0.2">
      <c r="A185" s="111">
        <v>42851</v>
      </c>
      <c r="B185" s="97">
        <v>43.6</v>
      </c>
      <c r="C185" s="119" t="s">
        <v>237</v>
      </c>
      <c r="D185" s="104" t="s">
        <v>95</v>
      </c>
    </row>
    <row r="186" spans="1:4" x14ac:dyDescent="0.2">
      <c r="A186" s="111">
        <v>42851</v>
      </c>
      <c r="B186" s="97">
        <v>31.5</v>
      </c>
      <c r="C186" s="119" t="s">
        <v>237</v>
      </c>
      <c r="D186" s="104" t="s">
        <v>96</v>
      </c>
    </row>
    <row r="187" spans="1:4" x14ac:dyDescent="0.2">
      <c r="A187" s="111">
        <v>42851</v>
      </c>
      <c r="B187" s="97">
        <v>177.48</v>
      </c>
      <c r="C187" s="119" t="s">
        <v>237</v>
      </c>
      <c r="D187" s="119" t="s">
        <v>101</v>
      </c>
    </row>
    <row r="188" spans="1:4" x14ac:dyDescent="0.2">
      <c r="A188" s="111">
        <v>42853</v>
      </c>
      <c r="B188" s="97">
        <v>116</v>
      </c>
      <c r="C188" s="119" t="s">
        <v>237</v>
      </c>
      <c r="D188" s="119" t="s">
        <v>95</v>
      </c>
    </row>
    <row r="189" spans="1:4" x14ac:dyDescent="0.2">
      <c r="A189" s="111">
        <v>42853</v>
      </c>
      <c r="B189" s="97">
        <v>30.45</v>
      </c>
      <c r="C189" s="119" t="s">
        <v>131</v>
      </c>
      <c r="D189" s="119" t="s">
        <v>99</v>
      </c>
    </row>
    <row r="190" spans="1:4" x14ac:dyDescent="0.2">
      <c r="A190" s="111"/>
      <c r="B190" s="97"/>
      <c r="C190" s="117"/>
      <c r="D190" s="119"/>
    </row>
    <row r="191" spans="1:4" s="123" customFormat="1" ht="12.75" customHeight="1" x14ac:dyDescent="0.2">
      <c r="A191" s="111">
        <v>42855</v>
      </c>
      <c r="B191" s="97">
        <v>33.99</v>
      </c>
      <c r="C191" s="117" t="s">
        <v>120</v>
      </c>
      <c r="D191" s="120" t="s">
        <v>99</v>
      </c>
    </row>
    <row r="192" spans="1:4" s="123" customFormat="1" ht="12.75" customHeight="1" x14ac:dyDescent="0.2">
      <c r="A192" s="111">
        <v>42855</v>
      </c>
      <c r="B192" s="97">
        <v>172.5</v>
      </c>
      <c r="C192" s="117" t="s">
        <v>121</v>
      </c>
      <c r="D192" s="120" t="s">
        <v>261</v>
      </c>
    </row>
    <row r="193" spans="1:4" x14ac:dyDescent="0.2">
      <c r="A193" s="111"/>
      <c r="B193" s="97"/>
      <c r="C193" s="117"/>
      <c r="D193" s="119"/>
    </row>
    <row r="194" spans="1:4" x14ac:dyDescent="0.2">
      <c r="A194" s="111">
        <v>42860</v>
      </c>
      <c r="B194" s="97">
        <v>16.5</v>
      </c>
      <c r="C194" s="117" t="s">
        <v>238</v>
      </c>
      <c r="D194" s="119" t="s">
        <v>96</v>
      </c>
    </row>
    <row r="195" spans="1:4" s="123" customFormat="1" ht="12.75" customHeight="1" x14ac:dyDescent="0.2">
      <c r="A195" s="142" t="s">
        <v>122</v>
      </c>
      <c r="B195" s="97">
        <f>315.8+610.81-433.6</f>
        <v>493.00999999999988</v>
      </c>
      <c r="C195" s="117" t="s">
        <v>238</v>
      </c>
      <c r="D195" s="120" t="s">
        <v>277</v>
      </c>
    </row>
    <row r="196" spans="1:4" s="123" customFormat="1" ht="12.75" hidden="1" customHeight="1" x14ac:dyDescent="0.2">
      <c r="A196" s="111">
        <v>42859</v>
      </c>
      <c r="B196" s="97">
        <v>308.5</v>
      </c>
      <c r="C196" s="117" t="s">
        <v>123</v>
      </c>
      <c r="D196" s="120"/>
    </row>
    <row r="197" spans="1:4" s="123" customFormat="1" ht="12.75" customHeight="1" x14ac:dyDescent="0.2">
      <c r="A197" s="111">
        <v>42859</v>
      </c>
      <c r="B197" s="97">
        <v>51.36</v>
      </c>
      <c r="C197" s="117" t="s">
        <v>238</v>
      </c>
      <c r="D197" s="120" t="s">
        <v>178</v>
      </c>
    </row>
    <row r="198" spans="1:4" s="123" customFormat="1" ht="12.75" customHeight="1" x14ac:dyDescent="0.2">
      <c r="A198" s="111">
        <v>42859</v>
      </c>
      <c r="B198" s="97">
        <v>308.5</v>
      </c>
      <c r="C198" s="117" t="s">
        <v>238</v>
      </c>
      <c r="D198" s="120" t="s">
        <v>276</v>
      </c>
    </row>
    <row r="199" spans="1:4" x14ac:dyDescent="0.2">
      <c r="A199" s="111"/>
      <c r="B199" s="97"/>
      <c r="C199" s="117"/>
      <c r="D199" s="119"/>
    </row>
    <row r="200" spans="1:4" s="123" customFormat="1" x14ac:dyDescent="0.2">
      <c r="A200" s="111">
        <v>42865</v>
      </c>
      <c r="B200" s="97">
        <v>38.200000000000003</v>
      </c>
      <c r="C200" s="117" t="s">
        <v>240</v>
      </c>
      <c r="D200" s="119" t="s">
        <v>95</v>
      </c>
    </row>
    <row r="201" spans="1:4" s="123" customFormat="1" x14ac:dyDescent="0.2">
      <c r="A201" s="111">
        <v>42865</v>
      </c>
      <c r="B201" s="97">
        <v>34.9</v>
      </c>
      <c r="C201" s="117" t="s">
        <v>241</v>
      </c>
      <c r="D201" s="104" t="s">
        <v>95</v>
      </c>
    </row>
    <row r="202" spans="1:4" s="134" customFormat="1" ht="13.5" customHeight="1" x14ac:dyDescent="0.2">
      <c r="A202" s="111">
        <v>42865</v>
      </c>
      <c r="B202" s="97">
        <v>409.86</v>
      </c>
      <c r="C202" s="117" t="s">
        <v>239</v>
      </c>
      <c r="D202" s="120" t="s">
        <v>177</v>
      </c>
    </row>
    <row r="203" spans="1:4" s="123" customFormat="1" x14ac:dyDescent="0.2">
      <c r="A203" s="111"/>
      <c r="B203" s="97"/>
      <c r="C203" s="117"/>
      <c r="D203" s="104"/>
    </row>
    <row r="204" spans="1:4" s="123" customFormat="1" x14ac:dyDescent="0.2">
      <c r="A204" s="111">
        <v>42874</v>
      </c>
      <c r="B204" s="97">
        <v>8.5</v>
      </c>
      <c r="C204" s="117" t="s">
        <v>94</v>
      </c>
      <c r="D204" s="104" t="s">
        <v>278</v>
      </c>
    </row>
    <row r="205" spans="1:4" s="123" customFormat="1" x14ac:dyDescent="0.2">
      <c r="A205" s="111"/>
      <c r="B205" s="97"/>
      <c r="C205" s="117"/>
      <c r="D205" s="104"/>
    </row>
    <row r="206" spans="1:4" s="123" customFormat="1" x14ac:dyDescent="0.2">
      <c r="A206" s="111">
        <v>42879</v>
      </c>
      <c r="B206" s="97">
        <v>108.7</v>
      </c>
      <c r="C206" s="117" t="s">
        <v>247</v>
      </c>
      <c r="D206" s="104" t="s">
        <v>95</v>
      </c>
    </row>
    <row r="207" spans="1:4" s="123" customFormat="1" ht="12.75" hidden="1" customHeight="1" x14ac:dyDescent="0.2">
      <c r="A207" s="111">
        <v>42846</v>
      </c>
      <c r="B207" s="97">
        <v>39.590000000000003</v>
      </c>
      <c r="C207" s="117" t="s">
        <v>127</v>
      </c>
      <c r="D207" s="120"/>
    </row>
    <row r="208" spans="1:4" s="125" customFormat="1" x14ac:dyDescent="0.2">
      <c r="A208" s="111">
        <v>42878</v>
      </c>
      <c r="B208" s="97">
        <v>163.33000000000001</v>
      </c>
      <c r="C208" s="117" t="s">
        <v>247</v>
      </c>
      <c r="D208" s="120" t="s">
        <v>177</v>
      </c>
    </row>
    <row r="209" spans="1:4" s="125" customFormat="1" x14ac:dyDescent="0.2">
      <c r="A209" s="111">
        <v>42879</v>
      </c>
      <c r="B209" s="97">
        <v>272.25</v>
      </c>
      <c r="C209" s="117" t="s">
        <v>247</v>
      </c>
      <c r="D209" s="120" t="s">
        <v>177</v>
      </c>
    </row>
    <row r="210" spans="1:4" s="125" customFormat="1" ht="12.6" customHeight="1" x14ac:dyDescent="0.2">
      <c r="A210" s="111">
        <v>42879</v>
      </c>
      <c r="B210" s="97">
        <v>207.99</v>
      </c>
      <c r="C210" s="117" t="s">
        <v>247</v>
      </c>
      <c r="D210" s="120" t="s">
        <v>183</v>
      </c>
    </row>
    <row r="211" spans="1:4" s="125" customFormat="1" ht="12.95" customHeight="1" x14ac:dyDescent="0.2">
      <c r="A211" s="111">
        <v>42879</v>
      </c>
      <c r="B211" s="97">
        <v>33</v>
      </c>
      <c r="C211" s="117" t="s">
        <v>247</v>
      </c>
      <c r="D211" s="120" t="s">
        <v>96</v>
      </c>
    </row>
    <row r="213" spans="1:4" s="123" customFormat="1" ht="12.75" customHeight="1" x14ac:dyDescent="0.2">
      <c r="A213" s="142" t="s">
        <v>246</v>
      </c>
      <c r="B213" s="97">
        <v>423.72</v>
      </c>
      <c r="C213" s="117" t="s">
        <v>248</v>
      </c>
      <c r="D213" s="120" t="s">
        <v>177</v>
      </c>
    </row>
    <row r="214" spans="1:4" s="159" customFormat="1" x14ac:dyDescent="0.2">
      <c r="A214" s="157">
        <v>42885</v>
      </c>
      <c r="B214" s="147">
        <v>71.400000000000006</v>
      </c>
      <c r="C214" s="158" t="s">
        <v>103</v>
      </c>
      <c r="D214" s="148" t="s">
        <v>96</v>
      </c>
    </row>
    <row r="215" spans="1:4" s="123" customFormat="1" x14ac:dyDescent="0.2">
      <c r="A215" s="121"/>
      <c r="B215" s="99"/>
      <c r="C215" s="18"/>
      <c r="D215" s="145"/>
    </row>
    <row r="216" spans="1:4" s="123" customFormat="1" x14ac:dyDescent="0.2">
      <c r="A216" s="111">
        <v>42886</v>
      </c>
      <c r="B216" s="97">
        <v>126.5</v>
      </c>
      <c r="C216" s="117" t="s">
        <v>124</v>
      </c>
      <c r="D216" s="120" t="s">
        <v>100</v>
      </c>
    </row>
    <row r="217" spans="1:4" s="123" customFormat="1" x14ac:dyDescent="0.2">
      <c r="A217" s="122">
        <v>42886</v>
      </c>
      <c r="B217" s="97">
        <v>90.85</v>
      </c>
      <c r="C217" s="117" t="s">
        <v>125</v>
      </c>
      <c r="D217" s="120" t="s">
        <v>261</v>
      </c>
    </row>
    <row r="218" spans="1:4" s="123" customFormat="1" x14ac:dyDescent="0.2">
      <c r="A218" s="111"/>
      <c r="B218" s="97"/>
      <c r="C218" s="117"/>
      <c r="D218" s="104"/>
    </row>
    <row r="219" spans="1:4" s="159" customFormat="1" x14ac:dyDescent="0.2">
      <c r="A219" s="157">
        <v>42908</v>
      </c>
      <c r="B219" s="147">
        <v>12.3</v>
      </c>
      <c r="C219" s="158" t="s">
        <v>243</v>
      </c>
      <c r="D219" s="148" t="s">
        <v>97</v>
      </c>
    </row>
    <row r="220" spans="1:4" s="159" customFormat="1" x14ac:dyDescent="0.2">
      <c r="A220" s="157">
        <v>42908</v>
      </c>
      <c r="B220" s="147">
        <v>42.1</v>
      </c>
      <c r="C220" s="158" t="s">
        <v>243</v>
      </c>
      <c r="D220" s="148" t="s">
        <v>97</v>
      </c>
    </row>
    <row r="221" spans="1:4" s="159" customFormat="1" x14ac:dyDescent="0.2">
      <c r="A221" s="157">
        <v>42908</v>
      </c>
      <c r="B221" s="147">
        <v>14.6</v>
      </c>
      <c r="C221" s="158" t="s">
        <v>243</v>
      </c>
      <c r="D221" s="148" t="s">
        <v>97</v>
      </c>
    </row>
    <row r="222" spans="1:4" s="159" customFormat="1" x14ac:dyDescent="0.2">
      <c r="A222" s="157">
        <v>42909</v>
      </c>
      <c r="B222" s="147">
        <v>17.600000000000001</v>
      </c>
      <c r="C222" s="158" t="s">
        <v>243</v>
      </c>
      <c r="D222" s="148" t="s">
        <v>99</v>
      </c>
    </row>
    <row r="223" spans="1:4" s="159" customFormat="1" x14ac:dyDescent="0.2">
      <c r="A223" s="157">
        <v>42910</v>
      </c>
      <c r="B223" s="147">
        <v>26.5</v>
      </c>
      <c r="C223" s="158" t="s">
        <v>243</v>
      </c>
      <c r="D223" s="148" t="s">
        <v>242</v>
      </c>
    </row>
    <row r="224" spans="1:4" s="123" customFormat="1" x14ac:dyDescent="0.2">
      <c r="A224" s="142" t="s">
        <v>128</v>
      </c>
      <c r="B224" s="97">
        <f>451.7+115.56</f>
        <v>567.26</v>
      </c>
      <c r="C224" s="117" t="s">
        <v>280</v>
      </c>
      <c r="D224" s="120" t="s">
        <v>177</v>
      </c>
    </row>
    <row r="225" spans="1:4" s="159" customFormat="1" x14ac:dyDescent="0.2">
      <c r="A225" s="160" t="s">
        <v>128</v>
      </c>
      <c r="B225" s="149">
        <v>999.01</v>
      </c>
      <c r="C225" s="158" t="s">
        <v>249</v>
      </c>
      <c r="D225" s="161" t="s">
        <v>183</v>
      </c>
    </row>
    <row r="226" spans="1:4" s="159" customFormat="1" x14ac:dyDescent="0.2">
      <c r="A226" s="142">
        <v>42908</v>
      </c>
      <c r="B226" s="147">
        <v>178.95</v>
      </c>
      <c r="C226" s="158" t="s">
        <v>129</v>
      </c>
      <c r="D226" s="161" t="s">
        <v>178</v>
      </c>
    </row>
    <row r="227" spans="1:4" s="123" customFormat="1" x14ac:dyDescent="0.2">
      <c r="A227" s="142"/>
      <c r="B227" s="97"/>
      <c r="C227" s="141"/>
      <c r="D227" s="120"/>
    </row>
    <row r="228" spans="1:4" s="159" customFormat="1" x14ac:dyDescent="0.2">
      <c r="A228" s="160">
        <v>42915</v>
      </c>
      <c r="B228" s="147">
        <v>483.11</v>
      </c>
      <c r="C228" s="158" t="s">
        <v>250</v>
      </c>
      <c r="D228" s="161" t="s">
        <v>177</v>
      </c>
    </row>
    <row r="229" spans="1:4" s="123" customFormat="1" x14ac:dyDescent="0.2">
      <c r="A229" s="142" t="s">
        <v>130</v>
      </c>
      <c r="B229" s="97">
        <v>115</v>
      </c>
      <c r="C229" s="117" t="s">
        <v>260</v>
      </c>
      <c r="D229" s="120" t="s">
        <v>261</v>
      </c>
    </row>
    <row r="230" spans="1:4" s="11" customFormat="1" x14ac:dyDescent="0.2">
      <c r="A230" s="111">
        <v>42916</v>
      </c>
      <c r="B230" s="97">
        <v>101.99</v>
      </c>
      <c r="C230" s="117" t="s">
        <v>258</v>
      </c>
      <c r="D230" s="120" t="s">
        <v>100</v>
      </c>
    </row>
    <row r="231" spans="1:4" x14ac:dyDescent="0.2">
      <c r="A231" s="67"/>
      <c r="B231" s="125"/>
      <c r="C231" s="125"/>
      <c r="D231" s="125"/>
    </row>
    <row r="232" spans="1:4" x14ac:dyDescent="0.2">
      <c r="A232" s="67"/>
      <c r="B232" s="125"/>
      <c r="C232" s="125"/>
      <c r="D232" s="125"/>
    </row>
    <row r="233" spans="1:4" x14ac:dyDescent="0.2">
      <c r="A233" s="67"/>
      <c r="B233" s="125"/>
      <c r="C233" s="125"/>
      <c r="D233" s="125"/>
    </row>
    <row r="234" spans="1:4" x14ac:dyDescent="0.2">
      <c r="A234" s="126" t="s">
        <v>4</v>
      </c>
      <c r="B234" s="127">
        <f>SUM(B42:B233)</f>
        <v>26646.76</v>
      </c>
      <c r="C234" s="125"/>
      <c r="D234" s="125"/>
    </row>
    <row r="235" spans="1:4" ht="15" x14ac:dyDescent="0.2">
      <c r="A235" s="195" t="s">
        <v>15</v>
      </c>
      <c r="B235" s="196"/>
      <c r="C235" s="196"/>
      <c r="D235" s="41"/>
    </row>
    <row r="236" spans="1:4" ht="25.5" x14ac:dyDescent="0.2">
      <c r="A236" s="128" t="s">
        <v>0</v>
      </c>
      <c r="B236" s="129" t="s">
        <v>30</v>
      </c>
      <c r="C236" s="129" t="s">
        <v>59</v>
      </c>
      <c r="D236" s="129" t="s">
        <v>11</v>
      </c>
    </row>
    <row r="237" spans="1:4" x14ac:dyDescent="0.2">
      <c r="A237" s="110">
        <v>42551</v>
      </c>
      <c r="B237" s="114">
        <v>86</v>
      </c>
      <c r="C237" s="116" t="s">
        <v>161</v>
      </c>
      <c r="D237" s="104" t="s">
        <v>95</v>
      </c>
    </row>
    <row r="238" spans="1:4" x14ac:dyDescent="0.2">
      <c r="A238" s="110">
        <v>42558</v>
      </c>
      <c r="B238" s="114">
        <v>13.2</v>
      </c>
      <c r="C238" s="116" t="s">
        <v>162</v>
      </c>
      <c r="D238" s="104" t="s">
        <v>95</v>
      </c>
    </row>
    <row r="239" spans="1:4" x14ac:dyDescent="0.2">
      <c r="A239" s="111">
        <v>42607</v>
      </c>
      <c r="B239" s="97">
        <v>12.2</v>
      </c>
      <c r="C239" s="117" t="s">
        <v>163</v>
      </c>
      <c r="D239" s="104" t="s">
        <v>95</v>
      </c>
    </row>
    <row r="240" spans="1:4" x14ac:dyDescent="0.2">
      <c r="A240" s="111">
        <v>42635</v>
      </c>
      <c r="B240" s="97">
        <v>11.7</v>
      </c>
      <c r="C240" s="117" t="s">
        <v>164</v>
      </c>
      <c r="D240" s="104" t="s">
        <v>95</v>
      </c>
    </row>
    <row r="241" spans="1:4" x14ac:dyDescent="0.2">
      <c r="A241" s="111">
        <v>42654</v>
      </c>
      <c r="B241" s="97">
        <v>92.7</v>
      </c>
      <c r="C241" s="117" t="s">
        <v>165</v>
      </c>
      <c r="D241" s="104" t="s">
        <v>95</v>
      </c>
    </row>
    <row r="242" spans="1:4" x14ac:dyDescent="0.2">
      <c r="A242" s="111">
        <v>42808</v>
      </c>
      <c r="B242" s="97">
        <v>74.7</v>
      </c>
      <c r="C242" s="117" t="s">
        <v>166</v>
      </c>
      <c r="D242" s="104" t="s">
        <v>95</v>
      </c>
    </row>
    <row r="243" spans="1:4" x14ac:dyDescent="0.2">
      <c r="A243" s="111">
        <v>42702</v>
      </c>
      <c r="B243" s="97">
        <v>11.4</v>
      </c>
      <c r="C243" s="117" t="s">
        <v>162</v>
      </c>
      <c r="D243" s="104" t="s">
        <v>95</v>
      </c>
    </row>
    <row r="244" spans="1:4" x14ac:dyDescent="0.2">
      <c r="A244" s="111">
        <v>42705</v>
      </c>
      <c r="B244" s="97">
        <v>11.3</v>
      </c>
      <c r="C244" s="117" t="s">
        <v>164</v>
      </c>
      <c r="D244" s="104" t="s">
        <v>95</v>
      </c>
    </row>
    <row r="245" spans="1:4" x14ac:dyDescent="0.2">
      <c r="A245" s="111">
        <v>42710</v>
      </c>
      <c r="B245" s="97">
        <v>88.3</v>
      </c>
      <c r="C245" s="117" t="s">
        <v>167</v>
      </c>
      <c r="D245" s="104" t="s">
        <v>95</v>
      </c>
    </row>
    <row r="246" spans="1:4" x14ac:dyDescent="0.2">
      <c r="A246" s="111">
        <v>42711</v>
      </c>
      <c r="B246" s="97">
        <v>69.599999999999994</v>
      </c>
      <c r="C246" s="117" t="s">
        <v>168</v>
      </c>
      <c r="D246" s="104" t="s">
        <v>95</v>
      </c>
    </row>
    <row r="247" spans="1:4" x14ac:dyDescent="0.2">
      <c r="A247" s="113">
        <v>42762</v>
      </c>
      <c r="B247" s="97">
        <v>15.6</v>
      </c>
      <c r="C247" s="117" t="s">
        <v>169</v>
      </c>
      <c r="D247" s="104" t="s">
        <v>95</v>
      </c>
    </row>
    <row r="248" spans="1:4" x14ac:dyDescent="0.2">
      <c r="A248" s="111">
        <v>42843</v>
      </c>
      <c r="B248" s="97">
        <v>77.5</v>
      </c>
      <c r="C248" s="117" t="s">
        <v>170</v>
      </c>
      <c r="D248" s="104" t="s">
        <v>95</v>
      </c>
    </row>
    <row r="249" spans="1:4" x14ac:dyDescent="0.2">
      <c r="A249" s="111">
        <v>42843</v>
      </c>
      <c r="B249" s="97">
        <v>13</v>
      </c>
      <c r="C249" s="117" t="s">
        <v>160</v>
      </c>
      <c r="D249" s="104" t="s">
        <v>95</v>
      </c>
    </row>
    <row r="250" spans="1:4" s="149" customFormat="1" x14ac:dyDescent="0.2">
      <c r="A250" s="157">
        <v>42886</v>
      </c>
      <c r="B250" s="147">
        <v>86.9</v>
      </c>
      <c r="C250" s="158" t="s">
        <v>184</v>
      </c>
      <c r="D250" s="148" t="s">
        <v>95</v>
      </c>
    </row>
    <row r="251" spans="1:4" x14ac:dyDescent="0.2">
      <c r="A251" s="67"/>
      <c r="B251" s="125"/>
      <c r="C251" s="125"/>
      <c r="D251" s="125"/>
    </row>
    <row r="252" spans="1:4" x14ac:dyDescent="0.2">
      <c r="A252" s="67"/>
      <c r="B252" s="125"/>
      <c r="C252" s="125"/>
      <c r="D252" s="125"/>
    </row>
    <row r="253" spans="1:4" x14ac:dyDescent="0.2">
      <c r="A253" s="67"/>
      <c r="B253" s="125"/>
      <c r="C253" s="125"/>
      <c r="D253" s="125"/>
    </row>
    <row r="254" spans="1:4" x14ac:dyDescent="0.2">
      <c r="A254" s="126" t="s">
        <v>4</v>
      </c>
      <c r="B254" s="127">
        <f>SUM(B237:B253)</f>
        <v>664.1</v>
      </c>
      <c r="C254" s="125"/>
      <c r="D254" s="125"/>
    </row>
    <row r="255" spans="1:4" ht="14.25" x14ac:dyDescent="0.2">
      <c r="A255" s="131" t="s">
        <v>7</v>
      </c>
      <c r="B255" s="132">
        <f>B39+B234+B254</f>
        <v>90672.060000000012</v>
      </c>
      <c r="C255" s="133"/>
      <c r="D255" s="133"/>
    </row>
    <row r="256" spans="1:4" x14ac:dyDescent="0.2">
      <c r="A256" s="125"/>
      <c r="B256" s="135"/>
      <c r="C256" s="136"/>
      <c r="D256" s="136"/>
    </row>
    <row r="257" spans="1:4" x14ac:dyDescent="0.2">
      <c r="A257" s="137" t="s">
        <v>31</v>
      </c>
      <c r="B257" s="138"/>
      <c r="C257" s="125"/>
      <c r="D257" s="125"/>
    </row>
    <row r="258" spans="1:4" x14ac:dyDescent="0.2">
      <c r="A258" s="184" t="s">
        <v>32</v>
      </c>
      <c r="B258" s="184"/>
      <c r="C258" s="184"/>
      <c r="D258" s="125"/>
    </row>
    <row r="259" spans="1:4" x14ac:dyDescent="0.2">
      <c r="A259" s="184" t="s">
        <v>38</v>
      </c>
      <c r="B259" s="184"/>
      <c r="C259" s="184"/>
      <c r="D259" s="125"/>
    </row>
    <row r="260" spans="1:4" x14ac:dyDescent="0.2">
      <c r="A260" s="73" t="s">
        <v>33</v>
      </c>
      <c r="B260" s="139"/>
      <c r="C260" s="125"/>
      <c r="D260" s="125"/>
    </row>
    <row r="261" spans="1:4" x14ac:dyDescent="0.2">
      <c r="A261" s="74" t="s">
        <v>60</v>
      </c>
      <c r="B261" s="139"/>
      <c r="C261" s="125"/>
      <c r="D261" s="125"/>
    </row>
    <row r="262" spans="1:4" x14ac:dyDescent="0.2">
      <c r="A262" s="74" t="s">
        <v>42</v>
      </c>
      <c r="B262" s="139"/>
      <c r="C262" s="125"/>
      <c r="D262" s="125"/>
    </row>
    <row r="263" spans="1:4" x14ac:dyDescent="0.2">
      <c r="A263" s="182" t="s">
        <v>43</v>
      </c>
      <c r="B263" s="182"/>
      <c r="C263" s="182"/>
      <c r="D263" s="182"/>
    </row>
    <row r="264" spans="1:4" x14ac:dyDescent="0.2">
      <c r="A264" s="124"/>
      <c r="B264" s="125"/>
      <c r="C264" s="125"/>
      <c r="D264" s="125"/>
    </row>
    <row r="265" spans="1:4" x14ac:dyDescent="0.2">
      <c r="A265" s="124"/>
      <c r="B265" s="125"/>
      <c r="C265" s="125"/>
      <c r="D265" s="125"/>
    </row>
    <row r="266" spans="1:4" x14ac:dyDescent="0.2">
      <c r="A266" s="124"/>
      <c r="B266" s="125"/>
      <c r="C266" s="125"/>
      <c r="D266" s="125"/>
    </row>
    <row r="267" spans="1:4" x14ac:dyDescent="0.2">
      <c r="A267" s="124"/>
      <c r="B267" s="125"/>
      <c r="C267" s="125"/>
      <c r="D267" s="125"/>
    </row>
    <row r="268" spans="1:4" x14ac:dyDescent="0.2">
      <c r="A268" s="124"/>
      <c r="B268" s="125"/>
      <c r="C268" s="125"/>
      <c r="D268" s="125"/>
    </row>
    <row r="269" spans="1:4" x14ac:dyDescent="0.2">
      <c r="A269" s="124"/>
      <c r="B269" s="125"/>
      <c r="C269" s="125"/>
      <c r="D269" s="125"/>
    </row>
    <row r="270" spans="1:4" x14ac:dyDescent="0.2">
      <c r="A270" s="124"/>
      <c r="B270" s="125"/>
      <c r="C270" s="125"/>
      <c r="D270" s="125"/>
    </row>
    <row r="271" spans="1:4" x14ac:dyDescent="0.2">
      <c r="A271" s="124"/>
      <c r="B271" s="125"/>
      <c r="C271" s="125"/>
      <c r="D271" s="125"/>
    </row>
    <row r="272" spans="1:4" x14ac:dyDescent="0.2">
      <c r="A272" s="124"/>
      <c r="B272" s="125"/>
      <c r="C272" s="125"/>
      <c r="D272" s="125"/>
    </row>
    <row r="273" spans="1:4" x14ac:dyDescent="0.2">
      <c r="A273" s="124"/>
      <c r="B273" s="125"/>
      <c r="C273" s="125"/>
      <c r="D273" s="125"/>
    </row>
    <row r="274" spans="1:4" x14ac:dyDescent="0.2">
      <c r="A274" s="37"/>
      <c r="B274" s="93"/>
      <c r="C274" s="93"/>
      <c r="D274" s="93"/>
    </row>
  </sheetData>
  <mergeCells count="12">
    <mergeCell ref="A263:D263"/>
    <mergeCell ref="A1:D1"/>
    <mergeCell ref="A258:C258"/>
    <mergeCell ref="A259:C259"/>
    <mergeCell ref="A7:D7"/>
    <mergeCell ref="B2:D2"/>
    <mergeCell ref="B3:D3"/>
    <mergeCell ref="B4:D4"/>
    <mergeCell ref="A5:D5"/>
    <mergeCell ref="A6:D6"/>
    <mergeCell ref="A40:C40"/>
    <mergeCell ref="A235:C235"/>
  </mergeCells>
  <printOptions gridLines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opLeftCell="A9" zoomScaleNormal="100" workbookViewId="0">
      <selection activeCell="D11" sqref="D11"/>
    </sheetView>
  </sheetViews>
  <sheetFormatPr defaultColWidth="9.140625" defaultRowHeight="12.75" x14ac:dyDescent="0.2"/>
  <cols>
    <col min="1" max="2" width="23.5703125" style="14" customWidth="1"/>
    <col min="3" max="3" width="41.42578125" style="14" customWidth="1"/>
    <col min="4" max="4" width="37" style="14" customWidth="1"/>
    <col min="5" max="6" width="27.5703125" style="14" customWidth="1"/>
    <col min="7" max="16384" width="9.140625" style="15"/>
  </cols>
  <sheetData>
    <row r="1" spans="1:7" ht="36" customHeight="1" x14ac:dyDescent="0.2">
      <c r="A1" s="201" t="s">
        <v>24</v>
      </c>
      <c r="B1" s="201"/>
      <c r="C1" s="201"/>
      <c r="D1" s="201"/>
      <c r="E1" s="201"/>
      <c r="F1" s="201"/>
    </row>
    <row r="2" spans="1:7" ht="36" customHeight="1" x14ac:dyDescent="0.2">
      <c r="A2" s="45" t="s">
        <v>8</v>
      </c>
      <c r="B2" s="187" t="str">
        <f>Travel!B2</f>
        <v>Sport NZ</v>
      </c>
      <c r="C2" s="187"/>
      <c r="D2" s="187"/>
      <c r="E2" s="187"/>
      <c r="F2" s="187"/>
      <c r="G2" s="46"/>
    </row>
    <row r="3" spans="1:7" ht="36" customHeight="1" x14ac:dyDescent="0.2">
      <c r="A3" s="45" t="s">
        <v>9</v>
      </c>
      <c r="B3" s="188" t="str">
        <f>Travel!B3</f>
        <v>Peter Miskimmin</v>
      </c>
      <c r="C3" s="188"/>
      <c r="D3" s="188"/>
      <c r="E3" s="188"/>
      <c r="F3" s="188"/>
      <c r="G3" s="47"/>
    </row>
    <row r="4" spans="1:7" ht="36" customHeight="1" x14ac:dyDescent="0.2">
      <c r="A4" s="45" t="s">
        <v>3</v>
      </c>
      <c r="B4" s="188" t="str">
        <f>Travel!B4</f>
        <v>1 July 2016 to 30 June 2017 (or specify applicable part year)*</v>
      </c>
      <c r="C4" s="188"/>
      <c r="D4" s="188"/>
      <c r="E4" s="188"/>
      <c r="F4" s="188"/>
      <c r="G4" s="47"/>
    </row>
    <row r="5" spans="1:7" s="13" customFormat="1" ht="35.25" customHeight="1" x14ac:dyDescent="0.25">
      <c r="A5" s="205" t="s">
        <v>45</v>
      </c>
      <c r="B5" s="206"/>
      <c r="C5" s="207"/>
      <c r="D5" s="207"/>
      <c r="E5" s="207"/>
      <c r="F5" s="208"/>
    </row>
    <row r="6" spans="1:7" s="13" customFormat="1" ht="35.25" customHeight="1" x14ac:dyDescent="0.25">
      <c r="A6" s="202" t="s">
        <v>61</v>
      </c>
      <c r="B6" s="203"/>
      <c r="C6" s="203"/>
      <c r="D6" s="203"/>
      <c r="E6" s="203"/>
      <c r="F6" s="204"/>
    </row>
    <row r="7" spans="1:7" s="3" customFormat="1" ht="30.95" customHeight="1" x14ac:dyDescent="0.25">
      <c r="A7" s="198" t="s">
        <v>21</v>
      </c>
      <c r="B7" s="199"/>
      <c r="C7" s="5"/>
      <c r="D7" s="5"/>
      <c r="E7" s="5"/>
      <c r="F7" s="21"/>
    </row>
    <row r="8" spans="1:7" ht="25.5" x14ac:dyDescent="0.2">
      <c r="A8" s="22" t="s">
        <v>0</v>
      </c>
      <c r="B8" s="39" t="s">
        <v>39</v>
      </c>
      <c r="C8" s="2" t="s">
        <v>5</v>
      </c>
      <c r="D8" s="2" t="s">
        <v>13</v>
      </c>
      <c r="E8" s="2" t="s">
        <v>12</v>
      </c>
      <c r="F8" s="8" t="s">
        <v>1</v>
      </c>
    </row>
    <row r="9" spans="1:7" s="162" customFormat="1" x14ac:dyDescent="0.2">
      <c r="A9" s="181">
        <v>42599</v>
      </c>
      <c r="B9" s="168">
        <v>563.92999999999995</v>
      </c>
      <c r="C9" s="148" t="s">
        <v>133</v>
      </c>
      <c r="D9" s="148" t="s">
        <v>274</v>
      </c>
      <c r="E9" s="148" t="s">
        <v>154</v>
      </c>
      <c r="F9" s="148" t="s">
        <v>146</v>
      </c>
    </row>
    <row r="10" spans="1:7" s="162" customFormat="1" ht="25.5" x14ac:dyDescent="0.2">
      <c r="A10" s="181">
        <v>42597</v>
      </c>
      <c r="B10" s="168">
        <v>237.7</v>
      </c>
      <c r="C10" s="148" t="s">
        <v>134</v>
      </c>
      <c r="D10" s="148" t="s">
        <v>275</v>
      </c>
      <c r="E10" s="148" t="s">
        <v>154</v>
      </c>
      <c r="F10" s="148" t="s">
        <v>146</v>
      </c>
    </row>
    <row r="11" spans="1:7" s="162" customFormat="1" ht="25.5" x14ac:dyDescent="0.2">
      <c r="A11" s="167">
        <v>42587</v>
      </c>
      <c r="B11" s="168">
        <v>209.94</v>
      </c>
      <c r="C11" s="162" t="s">
        <v>136</v>
      </c>
      <c r="D11" s="148" t="s">
        <v>135</v>
      </c>
      <c r="E11" s="148" t="s">
        <v>154</v>
      </c>
      <c r="F11" s="148" t="s">
        <v>146</v>
      </c>
    </row>
    <row r="12" spans="1:7" ht="25.5" x14ac:dyDescent="0.2">
      <c r="A12" s="140">
        <v>42641</v>
      </c>
      <c r="B12" s="151">
        <v>76</v>
      </c>
      <c r="C12" s="176" t="s">
        <v>142</v>
      </c>
      <c r="D12" s="176" t="s">
        <v>143</v>
      </c>
      <c r="E12" s="176" t="s">
        <v>154</v>
      </c>
      <c r="F12" s="176" t="s">
        <v>147</v>
      </c>
    </row>
    <row r="13" spans="1:7" x14ac:dyDescent="0.2">
      <c r="A13" s="140">
        <v>42676</v>
      </c>
      <c r="B13" s="151">
        <v>36.6</v>
      </c>
      <c r="C13" s="176" t="s">
        <v>139</v>
      </c>
      <c r="D13" s="176" t="s">
        <v>137</v>
      </c>
      <c r="E13" s="176" t="s">
        <v>154</v>
      </c>
      <c r="F13" s="176" t="s">
        <v>147</v>
      </c>
    </row>
    <row r="14" spans="1:7" x14ac:dyDescent="0.2">
      <c r="A14" s="102">
        <f>[1]Sheet1!A14</f>
        <v>42683</v>
      </c>
      <c r="B14" s="151">
        <v>40.5</v>
      </c>
      <c r="C14" s="176" t="s">
        <v>140</v>
      </c>
      <c r="D14" s="176" t="s">
        <v>137</v>
      </c>
      <c r="E14" s="176" t="s">
        <v>154</v>
      </c>
      <c r="F14" s="176" t="s">
        <v>147</v>
      </c>
    </row>
    <row r="15" spans="1:7" x14ac:dyDescent="0.2">
      <c r="A15" s="102">
        <f>[1]Sheet1!A20</f>
        <v>0</v>
      </c>
      <c r="B15" s="151">
        <v>28.5</v>
      </c>
      <c r="C15" s="176" t="s">
        <v>141</v>
      </c>
      <c r="D15" s="176" t="s">
        <v>137</v>
      </c>
      <c r="E15" s="176" t="s">
        <v>154</v>
      </c>
      <c r="F15" s="176" t="s">
        <v>147</v>
      </c>
    </row>
    <row r="16" spans="1:7" x14ac:dyDescent="0.2">
      <c r="A16" s="102">
        <f>[1]Sheet1!A19</f>
        <v>0</v>
      </c>
      <c r="B16" s="151">
        <v>5.5</v>
      </c>
      <c r="C16" s="176" t="s">
        <v>132</v>
      </c>
      <c r="D16" s="176" t="s">
        <v>138</v>
      </c>
      <c r="E16" s="176" t="s">
        <v>154</v>
      </c>
      <c r="F16" s="176" t="s">
        <v>147</v>
      </c>
    </row>
    <row r="17" spans="1:6" x14ac:dyDescent="0.2">
      <c r="A17" s="169">
        <v>42773</v>
      </c>
      <c r="B17" s="168">
        <v>20.12</v>
      </c>
      <c r="C17" s="148" t="s">
        <v>144</v>
      </c>
      <c r="D17" s="148" t="s">
        <v>149</v>
      </c>
      <c r="E17" s="148" t="s">
        <v>154</v>
      </c>
      <c r="F17" s="176" t="s">
        <v>147</v>
      </c>
    </row>
    <row r="18" spans="1:6" x14ac:dyDescent="0.2">
      <c r="A18" s="140">
        <v>42713</v>
      </c>
      <c r="B18" s="151">
        <v>21.4</v>
      </c>
      <c r="C18" s="176" t="s">
        <v>145</v>
      </c>
      <c r="D18" s="176" t="s">
        <v>144</v>
      </c>
      <c r="E18" s="176" t="s">
        <v>154</v>
      </c>
      <c r="F18" s="176" t="s">
        <v>148</v>
      </c>
    </row>
    <row r="19" spans="1:6" x14ac:dyDescent="0.2">
      <c r="A19" s="140">
        <v>42789</v>
      </c>
      <c r="B19" s="151">
        <v>9.6999999999999993</v>
      </c>
      <c r="C19" s="176" t="s">
        <v>152</v>
      </c>
      <c r="D19" s="176" t="s">
        <v>138</v>
      </c>
      <c r="E19" s="176" t="s">
        <v>154</v>
      </c>
      <c r="F19" s="176" t="s">
        <v>147</v>
      </c>
    </row>
    <row r="20" spans="1:6" x14ac:dyDescent="0.2">
      <c r="A20" s="146">
        <v>42823</v>
      </c>
      <c r="B20" s="168">
        <v>34.299999999999997</v>
      </c>
      <c r="C20" s="148" t="s">
        <v>137</v>
      </c>
      <c r="D20" s="148" t="s">
        <v>141</v>
      </c>
      <c r="E20" s="148" t="s">
        <v>154</v>
      </c>
      <c r="F20" s="176" t="s">
        <v>147</v>
      </c>
    </row>
    <row r="21" spans="1:6" x14ac:dyDescent="0.2">
      <c r="A21" s="140">
        <v>42846</v>
      </c>
      <c r="B21" s="151">
        <v>24.5</v>
      </c>
      <c r="C21" s="176" t="s">
        <v>141</v>
      </c>
      <c r="D21" s="176" t="s">
        <v>153</v>
      </c>
      <c r="E21" s="176" t="s">
        <v>154</v>
      </c>
      <c r="F21" s="176" t="s">
        <v>148</v>
      </c>
    </row>
    <row r="22" spans="1:6" s="162" customFormat="1" x14ac:dyDescent="0.2">
      <c r="A22" s="140">
        <f>[2]Sheet1!A11</f>
        <v>42864</v>
      </c>
      <c r="B22" s="151">
        <v>27.5</v>
      </c>
      <c r="C22" s="176" t="s">
        <v>150</v>
      </c>
      <c r="D22" s="176" t="s">
        <v>151</v>
      </c>
      <c r="E22" s="176" t="s">
        <v>154</v>
      </c>
      <c r="F22" s="148" t="s">
        <v>148</v>
      </c>
    </row>
    <row r="23" spans="1:6" s="162" customFormat="1" x14ac:dyDescent="0.2">
      <c r="A23" s="140">
        <f>[2]Sheet1!A14</f>
        <v>42870</v>
      </c>
      <c r="B23" s="151">
        <v>8.6999999999999993</v>
      </c>
      <c r="C23" s="176" t="s">
        <v>158</v>
      </c>
      <c r="D23" s="176" t="s">
        <v>138</v>
      </c>
      <c r="E23" s="176" t="s">
        <v>154</v>
      </c>
      <c r="F23" s="148" t="s">
        <v>148</v>
      </c>
    </row>
    <row r="24" spans="1:6" x14ac:dyDescent="0.2">
      <c r="A24" s="146">
        <v>42908</v>
      </c>
      <c r="B24" s="147">
        <v>256</v>
      </c>
      <c r="C24" s="148" t="s">
        <v>244</v>
      </c>
      <c r="D24" s="158" t="s">
        <v>104</v>
      </c>
      <c r="E24" s="148" t="s">
        <v>154</v>
      </c>
      <c r="F24" s="176" t="s">
        <v>147</v>
      </c>
    </row>
    <row r="25" spans="1:6" x14ac:dyDescent="0.2">
      <c r="A25" s="146">
        <v>42909</v>
      </c>
      <c r="B25" s="147">
        <v>397</v>
      </c>
      <c r="C25" s="148" t="s">
        <v>245</v>
      </c>
      <c r="D25" s="158" t="s">
        <v>105</v>
      </c>
      <c r="E25" s="148" t="s">
        <v>154</v>
      </c>
      <c r="F25" s="176" t="s">
        <v>147</v>
      </c>
    </row>
    <row r="26" spans="1:6" ht="11.25" customHeight="1" x14ac:dyDescent="0.2">
      <c r="A26" s="94"/>
      <c r="B26" s="150"/>
      <c r="C26" s="92"/>
      <c r="D26" s="92"/>
      <c r="E26" s="92"/>
      <c r="F26" s="20"/>
    </row>
    <row r="27" spans="1:6" hidden="1" x14ac:dyDescent="0.2">
      <c r="A27" s="19"/>
      <c r="B27" s="150"/>
      <c r="F27" s="20"/>
    </row>
    <row r="28" spans="1:6" s="18" customFormat="1" ht="25.5" hidden="1" customHeight="1" x14ac:dyDescent="0.2">
      <c r="A28" s="19"/>
      <c r="B28" s="150"/>
      <c r="C28" s="14"/>
      <c r="D28" s="14"/>
      <c r="E28" s="14"/>
      <c r="F28" s="20"/>
    </row>
    <row r="29" spans="1:6" ht="24.95" customHeight="1" x14ac:dyDescent="0.2">
      <c r="A29" s="19"/>
      <c r="B29" s="150"/>
      <c r="F29" s="171"/>
    </row>
    <row r="30" spans="1:6" x14ac:dyDescent="0.2">
      <c r="A30" s="19"/>
      <c r="B30" s="150"/>
      <c r="F30" s="89"/>
    </row>
    <row r="31" spans="1:6" ht="15" x14ac:dyDescent="0.2">
      <c r="A31" s="59" t="s">
        <v>22</v>
      </c>
      <c r="B31" s="152">
        <f>SUM(B9:B30)</f>
        <v>1997.8899999999999</v>
      </c>
      <c r="C31" s="23"/>
      <c r="D31" s="24"/>
      <c r="E31" s="24"/>
      <c r="F31" s="179"/>
    </row>
    <row r="32" spans="1:6" ht="12.75" customHeight="1" x14ac:dyDescent="0.2">
      <c r="A32" s="63"/>
      <c r="B32" s="153"/>
      <c r="C32" s="27"/>
      <c r="D32" s="27"/>
      <c r="E32" s="27"/>
      <c r="F32" s="180"/>
    </row>
    <row r="33" spans="1:6" x14ac:dyDescent="0.2">
      <c r="A33" s="43" t="s">
        <v>31</v>
      </c>
      <c r="B33" s="3"/>
      <c r="C33" s="60"/>
      <c r="F33" s="20"/>
    </row>
    <row r="34" spans="1:6" ht="63.75" x14ac:dyDescent="0.2">
      <c r="A34" s="172" t="s">
        <v>62</v>
      </c>
      <c r="B34" s="172"/>
      <c r="C34" s="172"/>
      <c r="D34" s="172"/>
      <c r="E34" s="172"/>
      <c r="F34" s="61"/>
    </row>
    <row r="35" spans="1:6" x14ac:dyDescent="0.2">
      <c r="A35" s="200" t="s">
        <v>56</v>
      </c>
      <c r="B35" s="200"/>
      <c r="C35" s="200"/>
      <c r="F35" s="10"/>
    </row>
    <row r="36" spans="1:6" ht="12.75" customHeight="1" x14ac:dyDescent="0.2">
      <c r="A36" s="52" t="s">
        <v>40</v>
      </c>
      <c r="B36" s="53"/>
      <c r="C36" s="60"/>
      <c r="D36" s="61"/>
      <c r="E36" s="61"/>
      <c r="F36" s="77"/>
    </row>
    <row r="37" spans="1:6" x14ac:dyDescent="0.2">
      <c r="A37" s="70" t="s">
        <v>53</v>
      </c>
      <c r="B37" s="53"/>
      <c r="C37" s="68"/>
      <c r="D37" s="68"/>
      <c r="E37" s="68"/>
      <c r="F37" s="61"/>
    </row>
    <row r="38" spans="1:6" x14ac:dyDescent="0.2">
      <c r="A38" s="197" t="s">
        <v>43</v>
      </c>
      <c r="B38" s="197"/>
      <c r="C38" s="76"/>
      <c r="D38" s="76"/>
      <c r="E38" s="76"/>
      <c r="F38" s="61"/>
    </row>
    <row r="39" spans="1:6" x14ac:dyDescent="0.2">
      <c r="A39" s="61"/>
      <c r="B39" s="61"/>
      <c r="C39" s="61"/>
      <c r="D39" s="61"/>
      <c r="E39" s="61"/>
      <c r="F39" s="61"/>
    </row>
    <row r="40" spans="1:6" x14ac:dyDescent="0.2">
      <c r="A40" s="61"/>
      <c r="B40" s="61"/>
      <c r="C40" s="61"/>
      <c r="D40" s="61"/>
      <c r="E40" s="61"/>
      <c r="F40" s="61"/>
    </row>
    <row r="41" spans="1:6" x14ac:dyDescent="0.2">
      <c r="A41" s="61"/>
      <c r="B41" s="61"/>
      <c r="C41" s="61"/>
      <c r="D41" s="61"/>
      <c r="E41" s="61"/>
      <c r="F41" s="61"/>
    </row>
    <row r="42" spans="1:6" x14ac:dyDescent="0.2">
      <c r="A42" s="61"/>
      <c r="B42" s="61"/>
      <c r="C42" s="61"/>
      <c r="D42" s="61"/>
      <c r="E42" s="61"/>
    </row>
    <row r="43" spans="1:6" x14ac:dyDescent="0.2">
      <c r="A43" s="61"/>
      <c r="B43" s="61"/>
      <c r="C43" s="61"/>
      <c r="D43" s="61"/>
      <c r="E43" s="61"/>
    </row>
  </sheetData>
  <mergeCells count="9">
    <mergeCell ref="A38:B38"/>
    <mergeCell ref="A7:B7"/>
    <mergeCell ref="A35:C35"/>
    <mergeCell ref="A1:F1"/>
    <mergeCell ref="A6:F6"/>
    <mergeCell ref="B2:F2"/>
    <mergeCell ref="B3:F3"/>
    <mergeCell ref="B4:F4"/>
    <mergeCell ref="A5:F5"/>
  </mergeCells>
  <printOptions gridLines="1"/>
  <pageMargins left="0.70866141732283472" right="0.70866141732283472" top="0.74803149606299213" bottom="0.74803149606299213" header="0.31496062992125984" footer="0.31496062992125984"/>
  <pageSetup paperSize="9" scale="85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opLeftCell="A4" zoomScaleNormal="100" workbookViewId="0">
      <selection activeCell="J28" sqref="J28"/>
    </sheetView>
  </sheetViews>
  <sheetFormatPr defaultColWidth="9.140625" defaultRowHeight="12.75" x14ac:dyDescent="0.2"/>
  <cols>
    <col min="1" max="5" width="27.5703125" style="31" customWidth="1"/>
    <col min="6" max="16384" width="9.140625" style="34"/>
  </cols>
  <sheetData>
    <row r="1" spans="1:14" ht="36" customHeight="1" x14ac:dyDescent="0.2">
      <c r="A1" s="201" t="s">
        <v>24</v>
      </c>
      <c r="B1" s="201"/>
      <c r="C1" s="201"/>
      <c r="D1" s="201"/>
      <c r="E1" s="201"/>
      <c r="F1" s="65"/>
    </row>
    <row r="2" spans="1:14" ht="36" customHeight="1" x14ac:dyDescent="0.2">
      <c r="A2" s="45" t="s">
        <v>8</v>
      </c>
      <c r="B2" s="187" t="str">
        <f>Travel!B2</f>
        <v>Sport NZ</v>
      </c>
      <c r="C2" s="187"/>
      <c r="D2" s="187"/>
      <c r="E2" s="187"/>
      <c r="F2" s="46"/>
      <c r="G2" s="46"/>
    </row>
    <row r="3" spans="1:14" ht="36" customHeight="1" x14ac:dyDescent="0.2">
      <c r="A3" s="45" t="s">
        <v>9</v>
      </c>
      <c r="B3" s="188" t="str">
        <f>Travel!B3</f>
        <v>Peter Miskimmin</v>
      </c>
      <c r="C3" s="188"/>
      <c r="D3" s="188"/>
      <c r="E3" s="188"/>
      <c r="F3" s="47"/>
      <c r="G3" s="47"/>
    </row>
    <row r="4" spans="1:14" ht="36" customHeight="1" x14ac:dyDescent="0.2">
      <c r="A4" s="45" t="s">
        <v>3</v>
      </c>
      <c r="B4" s="188" t="str">
        <f>Travel!B4</f>
        <v>1 July 2016 to 30 June 2017 (or specify applicable part year)*</v>
      </c>
      <c r="C4" s="188"/>
      <c r="D4" s="188"/>
      <c r="E4" s="188"/>
      <c r="F4" s="47"/>
      <c r="G4" s="47"/>
    </row>
    <row r="5" spans="1:14" ht="36" customHeight="1" x14ac:dyDescent="0.2">
      <c r="A5" s="218" t="s">
        <v>46</v>
      </c>
      <c r="B5" s="219"/>
      <c r="C5" s="219"/>
      <c r="D5" s="219"/>
      <c r="E5" s="220"/>
    </row>
    <row r="6" spans="1:14" ht="20.100000000000001" customHeight="1" x14ac:dyDescent="0.2">
      <c r="A6" s="216" t="s">
        <v>54</v>
      </c>
      <c r="B6" s="216"/>
      <c r="C6" s="216"/>
      <c r="D6" s="216"/>
      <c r="E6" s="217"/>
      <c r="F6" s="48"/>
      <c r="G6" s="48"/>
    </row>
    <row r="7" spans="1:14" ht="20.25" customHeight="1" x14ac:dyDescent="0.25">
      <c r="A7" s="29" t="s">
        <v>19</v>
      </c>
      <c r="B7" s="5"/>
      <c r="C7" s="5"/>
      <c r="D7" s="5"/>
      <c r="E7" s="21"/>
    </row>
    <row r="8" spans="1:14" ht="25.5" x14ac:dyDescent="0.2">
      <c r="A8" s="22" t="s">
        <v>0</v>
      </c>
      <c r="B8" s="2" t="s">
        <v>41</v>
      </c>
      <c r="C8" s="2" t="s">
        <v>34</v>
      </c>
      <c r="D8" s="2" t="s">
        <v>48</v>
      </c>
      <c r="E8" s="8" t="s">
        <v>64</v>
      </c>
    </row>
    <row r="9" spans="1:14" ht="25.5" x14ac:dyDescent="0.2">
      <c r="A9" s="177">
        <v>42910</v>
      </c>
      <c r="B9" s="176" t="s">
        <v>155</v>
      </c>
      <c r="C9" s="176" t="s">
        <v>156</v>
      </c>
      <c r="D9" s="176">
        <v>500</v>
      </c>
      <c r="E9" s="178"/>
    </row>
    <row r="10" spans="1:14" ht="25.5" x14ac:dyDescent="0.2">
      <c r="A10" s="177">
        <v>42913</v>
      </c>
      <c r="B10" s="176" t="s">
        <v>157</v>
      </c>
      <c r="C10" s="176" t="s">
        <v>156</v>
      </c>
      <c r="D10" s="176">
        <v>200</v>
      </c>
      <c r="E10" s="178"/>
    </row>
    <row r="11" spans="1:14" x14ac:dyDescent="0.2">
      <c r="A11" s="32"/>
      <c r="E11" s="33"/>
      <c r="N11" s="49"/>
    </row>
    <row r="12" spans="1:14" x14ac:dyDescent="0.2">
      <c r="A12" s="81"/>
      <c r="B12" s="82"/>
      <c r="C12" s="82"/>
      <c r="D12" s="82"/>
      <c r="E12" s="83"/>
    </row>
    <row r="13" spans="1:14" hidden="1" x14ac:dyDescent="0.2">
      <c r="A13" s="32"/>
      <c r="E13" s="33"/>
    </row>
    <row r="14" spans="1:14" ht="27.95" customHeight="1" x14ac:dyDescent="0.2">
      <c r="A14" s="30" t="s">
        <v>23</v>
      </c>
      <c r="B14" s="71" t="s">
        <v>252</v>
      </c>
      <c r="C14" s="23"/>
      <c r="D14" s="72">
        <v>700</v>
      </c>
      <c r="E14" s="25"/>
    </row>
    <row r="15" spans="1:14" x14ac:dyDescent="0.2">
      <c r="A15" s="26"/>
      <c r="B15" s="50"/>
      <c r="C15" s="27"/>
      <c r="D15" s="2"/>
      <c r="E15" s="28"/>
    </row>
    <row r="16" spans="1:14" x14ac:dyDescent="0.2">
      <c r="A16" s="78" t="s">
        <v>25</v>
      </c>
      <c r="B16" s="79"/>
      <c r="C16" s="79"/>
      <c r="D16" s="79"/>
      <c r="E16" s="80"/>
    </row>
    <row r="17" spans="1:6" x14ac:dyDescent="0.2">
      <c r="A17" s="214" t="s">
        <v>56</v>
      </c>
      <c r="B17" s="200"/>
      <c r="C17" s="200"/>
      <c r="D17" s="43"/>
      <c r="E17" s="44"/>
    </row>
    <row r="18" spans="1:6" x14ac:dyDescent="0.2">
      <c r="A18" s="209" t="s">
        <v>47</v>
      </c>
      <c r="B18" s="210"/>
      <c r="C18" s="210"/>
      <c r="D18" s="210"/>
      <c r="E18" s="211"/>
    </row>
    <row r="19" spans="1:6" x14ac:dyDescent="0.2">
      <c r="A19" s="15" t="s">
        <v>65</v>
      </c>
      <c r="B19" s="34"/>
      <c r="C19" s="34"/>
      <c r="D19" s="34"/>
      <c r="E19" s="34"/>
    </row>
    <row r="20" spans="1:6" ht="26.1" customHeight="1" x14ac:dyDescent="0.2">
      <c r="A20" s="214" t="s">
        <v>63</v>
      </c>
      <c r="B20" s="200"/>
      <c r="C20" s="200"/>
      <c r="D20" s="200"/>
      <c r="E20" s="215"/>
    </row>
    <row r="21" spans="1:6" x14ac:dyDescent="0.2">
      <c r="A21" s="52" t="s">
        <v>49</v>
      </c>
      <c r="B21" s="43"/>
      <c r="C21" s="43"/>
      <c r="D21" s="43"/>
      <c r="E21" s="44"/>
    </row>
    <row r="22" spans="1:6" x14ac:dyDescent="0.2">
      <c r="A22" s="52" t="s">
        <v>50</v>
      </c>
      <c r="B22" s="53"/>
      <c r="C22" s="68"/>
      <c r="D22" s="68"/>
      <c r="E22" s="10"/>
      <c r="F22" s="68"/>
    </row>
    <row r="23" spans="1:6" ht="12.75" customHeight="1" x14ac:dyDescent="0.2">
      <c r="A23" s="212" t="s">
        <v>43</v>
      </c>
      <c r="B23" s="213"/>
      <c r="C23" s="75"/>
      <c r="D23" s="75"/>
      <c r="E23" s="77"/>
      <c r="F23" s="75"/>
    </row>
    <row r="24" spans="1:6" x14ac:dyDescent="0.2">
      <c r="A24" s="81"/>
      <c r="B24" s="82"/>
      <c r="C24" s="82"/>
      <c r="D24" s="82"/>
      <c r="E24" s="83"/>
    </row>
  </sheetData>
  <mergeCells count="10">
    <mergeCell ref="A18:E18"/>
    <mergeCell ref="A23:B23"/>
    <mergeCell ref="A1:E1"/>
    <mergeCell ref="A17:C17"/>
    <mergeCell ref="A20:E20"/>
    <mergeCell ref="A6:E6"/>
    <mergeCell ref="B2:E2"/>
    <mergeCell ref="B3:E3"/>
    <mergeCell ref="B4:E4"/>
    <mergeCell ref="A5:E5"/>
  </mergeCells>
  <printOptions gridLines="1"/>
  <pageMargins left="0.70866141732283472" right="0.70866141732283472" top="0.74803149606299213" bottom="0.74803149606299213" header="0.31496062992125984" footer="0.31496062992125984"/>
  <pageSetup paperSize="9" scale="97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opLeftCell="A7" zoomScaleNormal="100" workbookViewId="0">
      <selection activeCell="C33" sqref="C33"/>
    </sheetView>
  </sheetViews>
  <sheetFormatPr defaultColWidth="9.140625" defaultRowHeight="12.75" x14ac:dyDescent="0.2"/>
  <cols>
    <col min="1" max="1" width="18" style="11" customWidth="1"/>
    <col min="2" max="2" width="20.42578125" style="11" customWidth="1"/>
    <col min="3" max="3" width="32" style="11" customWidth="1"/>
    <col min="4" max="4" width="38.140625" style="11" customWidth="1"/>
    <col min="5" max="5" width="22.5703125" style="11" customWidth="1"/>
    <col min="6" max="16384" width="9.140625" style="12"/>
  </cols>
  <sheetData>
    <row r="1" spans="1:5" ht="36" customHeight="1" x14ac:dyDescent="0.2">
      <c r="A1" s="201" t="s">
        <v>24</v>
      </c>
      <c r="B1" s="201"/>
      <c r="C1" s="201"/>
      <c r="D1" s="201"/>
      <c r="E1" s="201"/>
    </row>
    <row r="2" spans="1:5" ht="36" customHeight="1" x14ac:dyDescent="0.2">
      <c r="A2" s="45" t="s">
        <v>8</v>
      </c>
      <c r="B2" s="187" t="str">
        <f>Travel!B2</f>
        <v>Sport NZ</v>
      </c>
      <c r="C2" s="187"/>
      <c r="D2" s="187"/>
      <c r="E2" s="187"/>
    </row>
    <row r="3" spans="1:5" ht="36" customHeight="1" x14ac:dyDescent="0.2">
      <c r="A3" s="45" t="s">
        <v>9</v>
      </c>
      <c r="B3" s="188" t="str">
        <f>Travel!B3</f>
        <v>Peter Miskimmin</v>
      </c>
      <c r="C3" s="188"/>
      <c r="D3" s="188"/>
      <c r="E3" s="188"/>
    </row>
    <row r="4" spans="1:5" ht="36" customHeight="1" x14ac:dyDescent="0.2">
      <c r="A4" s="45" t="s">
        <v>3</v>
      </c>
      <c r="B4" s="188" t="str">
        <f>Travel!B4</f>
        <v>1 July 2016 to 30 June 2017 (or specify applicable part year)*</v>
      </c>
      <c r="C4" s="188"/>
      <c r="D4" s="188"/>
      <c r="E4" s="188"/>
    </row>
    <row r="5" spans="1:5" ht="36" customHeight="1" x14ac:dyDescent="0.2">
      <c r="A5" s="189" t="s">
        <v>52</v>
      </c>
      <c r="B5" s="226"/>
      <c r="C5" s="207"/>
      <c r="D5" s="207"/>
      <c r="E5" s="208"/>
    </row>
    <row r="6" spans="1:5" ht="36" customHeight="1" x14ac:dyDescent="0.2">
      <c r="A6" s="223" t="s">
        <v>51</v>
      </c>
      <c r="B6" s="224"/>
      <c r="C6" s="224"/>
      <c r="D6" s="224"/>
      <c r="E6" s="225"/>
    </row>
    <row r="7" spans="1:5" ht="36" customHeight="1" x14ac:dyDescent="0.25">
      <c r="A7" s="221" t="s">
        <v>6</v>
      </c>
      <c r="B7" s="222"/>
      <c r="C7" s="5"/>
      <c r="D7" s="5"/>
      <c r="E7" s="21"/>
    </row>
    <row r="8" spans="1:5" ht="25.5" x14ac:dyDescent="0.2">
      <c r="A8" s="22" t="s">
        <v>0</v>
      </c>
      <c r="B8" s="2" t="s">
        <v>36</v>
      </c>
      <c r="C8" s="2" t="s">
        <v>35</v>
      </c>
      <c r="D8" s="2" t="s">
        <v>28</v>
      </c>
      <c r="E8" s="8" t="s">
        <v>2</v>
      </c>
    </row>
    <row r="9" spans="1:5" s="156" customFormat="1" x14ac:dyDescent="0.2">
      <c r="A9" s="154" t="s">
        <v>257</v>
      </c>
      <c r="B9" s="168">
        <f>28.75+28.75+28.75+23.82+67.85+28.75+28.75+28.75+67.85+244.73+28.75+28.75+28.75+63.25+67.85+2.15+28.75+28.75+28.75+67.85+0.9+28.75+28.75+28.75+7.41+67.85+28.75+28.75+28.75+67.85+2.89+28.75+28.75+28.75+67.85+1.61-9.27-9.27-9.27+29.07+11.25+0.51+38.53+57.5+38.53+150.35+690-370.29-7.42+10.15+11.5</f>
        <v>2057.3299999999995</v>
      </c>
      <c r="C9" s="148" t="s">
        <v>251</v>
      </c>
      <c r="D9" s="148"/>
      <c r="E9" s="155"/>
    </row>
    <row r="10" spans="1:5" x14ac:dyDescent="0.2">
      <c r="A10" s="94"/>
      <c r="B10" s="150"/>
      <c r="C10" s="92"/>
      <c r="D10" s="92"/>
      <c r="E10" s="95"/>
    </row>
    <row r="11" spans="1:5" x14ac:dyDescent="0.2">
      <c r="A11" s="19"/>
      <c r="B11" s="150"/>
      <c r="C11" s="14"/>
      <c r="D11" s="14"/>
      <c r="E11" s="20"/>
    </row>
    <row r="12" spans="1:5" x14ac:dyDescent="0.2">
      <c r="A12" s="19"/>
      <c r="B12" s="150"/>
      <c r="C12" s="14"/>
      <c r="D12" s="14"/>
      <c r="E12" s="20"/>
    </row>
    <row r="13" spans="1:5" ht="14.1" customHeight="1" x14ac:dyDescent="0.2">
      <c r="A13" s="36" t="s">
        <v>14</v>
      </c>
      <c r="B13" s="170">
        <f>SUM(B9:B12)</f>
        <v>2057.3299999999995</v>
      </c>
      <c r="C13" s="16"/>
      <c r="D13" s="17"/>
      <c r="E13" s="35"/>
    </row>
    <row r="14" spans="1:5" ht="14.1" customHeight="1" x14ac:dyDescent="0.2">
      <c r="A14" s="64"/>
      <c r="B14" s="170"/>
      <c r="C14" s="16"/>
      <c r="D14" s="17"/>
      <c r="E14" s="90"/>
    </row>
    <row r="15" spans="1:5" ht="14.1" customHeight="1" x14ac:dyDescent="0.2">
      <c r="A15" s="84"/>
      <c r="B15" s="56"/>
      <c r="C15" s="85"/>
      <c r="D15" s="85"/>
      <c r="E15" s="86"/>
    </row>
    <row r="16" spans="1:5" x14ac:dyDescent="0.2">
      <c r="A16" s="42" t="s">
        <v>25</v>
      </c>
      <c r="B16" s="66"/>
      <c r="C16" s="66"/>
      <c r="D16" s="66"/>
      <c r="E16" s="69"/>
    </row>
    <row r="17" spans="1:6" x14ac:dyDescent="0.2">
      <c r="A17" s="214" t="s">
        <v>56</v>
      </c>
      <c r="B17" s="200"/>
      <c r="C17" s="200"/>
      <c r="D17" s="66"/>
      <c r="E17" s="69"/>
    </row>
    <row r="18" spans="1:6" ht="14.1" customHeight="1" x14ac:dyDescent="0.2">
      <c r="A18" s="54" t="s">
        <v>20</v>
      </c>
      <c r="B18" s="55"/>
      <c r="C18" s="66"/>
      <c r="D18" s="66"/>
      <c r="E18" s="69"/>
    </row>
    <row r="19" spans="1:6" x14ac:dyDescent="0.2">
      <c r="A19" s="52" t="s">
        <v>33</v>
      </c>
      <c r="B19" s="53"/>
      <c r="C19" s="68"/>
      <c r="D19" s="66"/>
      <c r="E19" s="69"/>
    </row>
    <row r="20" spans="1:6" ht="12.6" customHeight="1" x14ac:dyDescent="0.2">
      <c r="A20" s="209" t="s">
        <v>27</v>
      </c>
      <c r="B20" s="210"/>
      <c r="C20" s="210"/>
      <c r="D20" s="210"/>
      <c r="E20" s="211"/>
      <c r="F20" s="15"/>
    </row>
    <row r="21" spans="1:6" x14ac:dyDescent="0.2">
      <c r="A21" s="52" t="s">
        <v>53</v>
      </c>
      <c r="B21" s="53"/>
      <c r="C21" s="68"/>
      <c r="D21" s="68"/>
      <c r="E21" s="10"/>
      <c r="F21" s="68"/>
    </row>
    <row r="22" spans="1:6" ht="12.75" customHeight="1" x14ac:dyDescent="0.2">
      <c r="A22" s="212" t="s">
        <v>43</v>
      </c>
      <c r="B22" s="213"/>
      <c r="C22" s="75"/>
      <c r="D22" s="75"/>
      <c r="E22" s="77"/>
      <c r="F22" s="75"/>
    </row>
    <row r="23" spans="1:6" x14ac:dyDescent="0.2">
      <c r="A23" s="87"/>
      <c r="B23" s="57"/>
      <c r="C23" s="88"/>
      <c r="D23" s="88"/>
      <c r="E23" s="89"/>
      <c r="F23" s="15"/>
    </row>
    <row r="24" spans="1:6" x14ac:dyDescent="0.2">
      <c r="A24" s="19"/>
      <c r="B24" s="14"/>
      <c r="C24" s="14"/>
      <c r="D24" s="14"/>
      <c r="E24" s="51"/>
      <c r="F24" s="15"/>
    </row>
    <row r="25" spans="1:6" x14ac:dyDescent="0.2">
      <c r="A25" s="19"/>
      <c r="B25" s="14"/>
      <c r="C25" s="14"/>
      <c r="D25" s="14"/>
      <c r="E25" s="51"/>
      <c r="F25" s="15"/>
    </row>
    <row r="26" spans="1:6" x14ac:dyDescent="0.2">
      <c r="A26" s="19"/>
      <c r="B26" s="14"/>
      <c r="C26" s="14"/>
      <c r="D26" s="14"/>
      <c r="E26" s="51"/>
      <c r="F26" s="15"/>
    </row>
    <row r="27" spans="1:6" x14ac:dyDescent="0.2">
      <c r="A27" s="19"/>
      <c r="B27" s="14"/>
      <c r="C27" s="14"/>
      <c r="D27" s="14"/>
      <c r="E27" s="51"/>
      <c r="F27" s="15"/>
    </row>
    <row r="28" spans="1:6" x14ac:dyDescent="0.2">
      <c r="A28" s="51"/>
      <c r="B28" s="51"/>
      <c r="C28" s="51"/>
      <c r="D28" s="51"/>
      <c r="E28" s="51"/>
    </row>
    <row r="29" spans="1:6" x14ac:dyDescent="0.2">
      <c r="A29" s="51"/>
      <c r="B29" s="51"/>
      <c r="C29" s="51"/>
      <c r="D29" s="51"/>
      <c r="E29" s="51"/>
    </row>
  </sheetData>
  <mergeCells count="10">
    <mergeCell ref="A22:B22"/>
    <mergeCell ref="A20:E20"/>
    <mergeCell ref="A1:E1"/>
    <mergeCell ref="A17:C17"/>
    <mergeCell ref="A7:B7"/>
    <mergeCell ref="B2:E2"/>
    <mergeCell ref="B3:E3"/>
    <mergeCell ref="B4:E4"/>
    <mergeCell ref="A6:E6"/>
    <mergeCell ref="A5:E5"/>
  </mergeCells>
  <printOptions gridLines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AAAAAAAAAAAAAAAAAAAAAAAAAAAAAA0200E82186FFF3B97540B760FA61ECEBE233" ma:contentTypeVersion="30" ma:contentTypeDescription="Standard Electronic Document" ma:contentTypeScope="" ma:versionID="24278b875a618df1daa2d819e42f6367">
  <xsd:schema xmlns:xsd="http://www.w3.org/2001/XMLSchema" xmlns:xs="http://www.w3.org/2001/XMLSchema" xmlns:p="http://schemas.microsoft.com/office/2006/metadata/properties" xmlns:ns2="e21cbe00-2104-4159-b9b9-bd54555d1bf2" xmlns:ns3="f0c9abad-2e3e-4033-9030-c1d1c2f56d57" xmlns:ns4="b0a87a5a-4a8e-439b-8ba8-e233ac656765" targetNamespace="http://schemas.microsoft.com/office/2006/metadata/properties" ma:root="true" ma:fieldsID="10acb5f308faee03b82c0d02d10a7f3c" ns2:_="" ns3:_="" ns4:_="">
    <xsd:import namespace="e21cbe00-2104-4159-b9b9-bd54555d1bf2"/>
    <xsd:import namespace="f0c9abad-2e3e-4033-9030-c1d1c2f56d57"/>
    <xsd:import namespace="b0a87a5a-4a8e-439b-8ba8-e233ac656765"/>
    <xsd:element name="properties">
      <xsd:complexType>
        <xsd:sequence>
          <xsd:element name="documentManagement">
            <xsd:complexType>
              <xsd:all>
                <xsd:element ref="ns2:DocumentType"/>
                <xsd:element ref="ns2:Subactivity"/>
                <xsd:element ref="ns2:Key_x0020_Words" minOccurs="0"/>
                <xsd:element ref="ns3:Financial_x0020_Year" minOccurs="0"/>
                <xsd:element ref="ns4:Entity" minOccurs="0"/>
                <xsd:element ref="ns2:PRA_Text_1" minOccurs="0"/>
                <xsd:element ref="ns2:Narrative" minOccurs="0"/>
                <xsd:element ref="ns2:Aggregation_Status" minOccurs="0"/>
                <xsd:element ref="ns2:RecordID" minOccurs="0"/>
                <xsd:element ref="ns2:Read_Only_Status" minOccurs="0"/>
                <xsd:element ref="ns3:Administrative" minOccurs="0"/>
                <xsd:element ref="ns2:Related_People" minOccurs="0"/>
                <xsd:element ref="ns2:PRA_Type" minOccurs="0"/>
                <xsd:element ref="ns2:Record_Type" minOccurs="0"/>
                <xsd:element ref="ns2:Target_Audience" minOccurs="0"/>
                <xsd:element ref="ns2:Authoritative_Version" minOccurs="0"/>
                <xsd:element ref="ns2:Original_Document" minOccurs="0"/>
                <xsd:element ref="ns2:CategoryValue" minOccurs="0"/>
                <xsd:element ref="ns2:PRA_Text_2" minOccurs="0"/>
                <xsd:element ref="ns2:PRA_Text_3" minOccurs="0"/>
                <xsd:element ref="ns2:PRA_Text_4" minOccurs="0"/>
                <xsd:element ref="ns2:PRA_Text_5" minOccurs="0"/>
                <xsd:element ref="ns2:PRA_Date_1" minOccurs="0"/>
                <xsd:element ref="ns2:PRA_Date_2" minOccurs="0"/>
                <xsd:element ref="ns2:PRA_Date_3" minOccurs="0"/>
                <xsd:element ref="ns2:PRA_Date_Trigger" minOccurs="0"/>
                <xsd:element ref="ns2:PRA_Date_Disposal" minOccurs="0"/>
                <xsd:element ref="ns2:Function" minOccurs="0"/>
                <xsd:element ref="ns2:Activity" minOccurs="0"/>
                <xsd:element ref="ns2:Case" minOccurs="0"/>
                <xsd:element ref="ns2:FunctionGroup" minOccurs="0"/>
                <xsd:element ref="ns2:Project" minOccurs="0"/>
                <xsd:element ref="ns2:CategoryName" minOccurs="0"/>
                <xsd:element ref="ns2:Volume" minOccurs="0"/>
                <xsd:element ref="ns2:Know-How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1cbe00-2104-4159-b9b9-bd54555d1bf2" elementFormDefault="qualified">
    <xsd:import namespace="http://schemas.microsoft.com/office/2006/documentManagement/types"/>
    <xsd:import namespace="http://schemas.microsoft.com/office/infopath/2007/PartnerControls"/>
    <xsd:element name="DocumentType" ma:index="2" ma:displayName="Document Type" ma:default="" ma:format="Dropdown" ma:internalName="DocumentType">
      <xsd:simpleType>
        <xsd:restriction base="dms:Choice">
          <xsd:enumeration value="Application"/>
          <xsd:enumeration value="Contract, variation, agreement"/>
          <xsd:enumeration value="Correspondence"/>
          <xsd:enumeration value="Data"/>
          <xsd:enumeration value="Email"/>
          <xsd:enumeration value="Employment related"/>
          <xsd:enumeration value="Filenote"/>
          <xsd:enumeration value="Financial related"/>
          <xsd:enumeration value="Image, multimedia"/>
          <xsd:enumeration value="Knowledge, reference"/>
          <xsd:enumeration value="Meeting related"/>
          <xsd:enumeration value="Plan, programme, monitoring"/>
          <xsd:enumeration value="Policy, guideline, procedure"/>
          <xsd:enumeration value="Presentation"/>
          <xsd:enumeration value="Publication"/>
          <xsd:enumeration value="Report"/>
          <xsd:enumeration value="Template, form"/>
        </xsd:restriction>
      </xsd:simpleType>
    </xsd:element>
    <xsd:element name="Subactivity" ma:index="3" ma:displayName="Subactivity" ma:format="Dropdown" ma:internalName="Subactivity">
      <xsd:simpleType>
        <xsd:restriction base="dms:Choice">
          <xsd:enumeration value="Annual Report"/>
          <xsd:enumeration value="Administrative"/>
          <xsd:enumeration value="Financial Review"/>
          <xsd:enumeration value="Ministerial Reporting"/>
          <xsd:enumeration value="Performance Reporting"/>
          <xsd:enumeration value="Quarterly Report to Minister"/>
          <xsd:enumeration value="Six-Month Report"/>
          <xsd:enumeration value="SSC CE Expenses"/>
          <xsd:enumeration value="Statement of Intent"/>
        </xsd:restriction>
      </xsd:simpleType>
    </xsd:element>
    <xsd:element name="Key_x0020_Words" ma:index="4" nillable="true" ma:displayName="Key Words" ma:hidden="true" ma:internalName="Key_x0020_Words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Not yet defined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PRA_Text_1" ma:index="7" nillable="true" ma:displayName="PRA Level" ma:description="For PRA assessments only. Do not use." ma:format="Dropdown" ma:internalName="PraText1">
      <xsd:simpleType>
        <xsd:restriction base="dms:Choice">
          <xsd:enumeration value="High"/>
          <xsd:enumeration value="Low"/>
        </xsd:restriction>
      </xsd:simpleType>
    </xsd:element>
    <xsd:element name="Narrative" ma:index="8" nillable="true" ma:displayName="Narrative" ma:internalName="Narrative">
      <xsd:simpleType>
        <xsd:restriction base="dms:Note">
          <xsd:maxLength value="255"/>
        </xsd:restriction>
      </xsd:simpleType>
    </xsd:element>
    <xsd:element name="Aggregation_Status" ma:index="9" nillable="true" ma:displayName="Aggregation Status" ma:default="Normal" ma:hidden="true" ma:internalName="AggregationStatus">
      <xsd:simpleType>
        <xsd:restriction base="dms:Choice">
          <xsd:enumeration value="Delete Soon"/>
          <xsd:enumeration value="Transfer Soon"/>
          <xsd:enumeration value="Appraise Soon"/>
          <xsd:enumeration value="Delete"/>
          <xsd:enumeration value="Transfer"/>
          <xsd:enumeration value="Appraise"/>
          <xsd:enumeration value="Hold"/>
          <xsd:enumeration value="Normal"/>
        </xsd:restriction>
      </xsd:simpleType>
    </xsd:element>
    <xsd:element name="RecordID" ma:index="10" nillable="true" ma:displayName="RecordID" ma:hidden="true" ma:internalName="RecordID" ma:readOnly="true">
      <xsd:simpleType>
        <xsd:restriction base="dms:Text"/>
      </xsd:simpleType>
    </xsd:element>
    <xsd:element name="Read_Only_Status" ma:index="11" nillable="true" ma:displayName="Read Only Status" ma:default="Open" ma:hidden="true" ma:internalName="ReadOnlyStatus">
      <xsd:simpleType>
        <xsd:restriction base="dms:Choice">
          <xsd:enumeration value="Open"/>
          <xsd:enumeration value="Document"/>
          <xsd:enumeration value="Document and Metadata"/>
        </xsd:restriction>
      </xsd:simpleType>
    </xsd:element>
    <xsd:element name="Related_People" ma:index="13" nillable="true" ma:displayName="Related People" ma:hidden="true" ma:list="UserInfo" ma:internalName="RelatedPeople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A_Type" ma:index="14" nillable="true" ma:displayName="PRA Type" ma:default="Doc" ma:hidden="true" ma:internalName="PRAType" ma:readOnly="false">
      <xsd:simpleType>
        <xsd:restriction base="dms:Text"/>
      </xsd:simpleType>
    </xsd:element>
    <xsd:element name="Record_Type" ma:index="15" nillable="true" ma:displayName="Business Value" ma:default="Normal" ma:hidden="true" ma:internalName="RecordType" ma:readOnly="false">
      <xsd:simpleType>
        <xsd:union memberTypes="dms:Text">
          <xsd:simpleType>
            <xsd:restriction base="dms:Choice">
              <xsd:enumeration value="Housekeeping"/>
              <xsd:enumeration value="Long Term Value"/>
              <xsd:enumeration value="Superseded"/>
              <xsd:enumeration value="Normal"/>
              <xsd:enumeration value="Cancelled"/>
              <xsd:enumeration value="Deleted"/>
            </xsd:restriction>
          </xsd:simpleType>
        </xsd:union>
      </xsd:simpleType>
    </xsd:element>
    <xsd:element name="Target_Audience" ma:index="16" nillable="true" ma:displayName="Target Audience" ma:default="Internal" ma:format="RadioButtons" ma:hidden="true" ma:internalName="TargetAudience" ma:readOnly="false">
      <xsd:simpleType>
        <xsd:union memberTypes="dms:Text">
          <xsd:simpleType>
            <xsd:restriction base="dms:Choice">
              <xsd:enumeration value="Internal"/>
              <xsd:enumeration value="External"/>
            </xsd:restriction>
          </xsd:simpleType>
        </xsd:union>
      </xsd:simpleType>
    </xsd:element>
    <xsd:element name="Authoritative_Version" ma:index="17" nillable="true" ma:displayName="Authoritative Version" ma:default="0" ma:hidden="true" ma:internalName="AuthoritativeVersion" ma:readOnly="false">
      <xsd:simpleType>
        <xsd:restriction base="dms:Boolean"/>
      </xsd:simpleType>
    </xsd:element>
    <xsd:element name="Original_Document" ma:index="18" nillable="true" ma:displayName="Original Document" ma:hidden="true" ma:internalName="OriginalDocument">
      <xsd:simpleType>
        <xsd:restriction base="dms:Text"/>
      </xsd:simpleType>
    </xsd:element>
    <xsd:element name="CategoryValue" ma:index="19" nillable="true" ma:displayName="Category Value" ma:default="NA" ma:format="RadioButtons" ma:hidden="true" ma:internalName="CategoryValue" ma:readOnly="false">
      <xsd:simpleType>
        <xsd:union memberTypes="dms:Text">
          <xsd:simpleType>
            <xsd:restriction base="dms:Choice">
              <xsd:enumeration value="NA"/>
            </xsd:restriction>
          </xsd:simpleType>
        </xsd:union>
      </xsd:simpleType>
    </xsd:element>
    <xsd:element name="PRA_Text_2" ma:index="20" nillable="true" ma:displayName="PRA Text 2" ma:hidden="true" ma:internalName="PraText2" ma:readOnly="false">
      <xsd:simpleType>
        <xsd:restriction base="dms:Text"/>
      </xsd:simpleType>
    </xsd:element>
    <xsd:element name="PRA_Text_3" ma:index="21" nillable="true" ma:displayName="PRA Text 3" ma:hidden="true" ma:internalName="PraText3" ma:readOnly="false">
      <xsd:simpleType>
        <xsd:restriction base="dms:Text"/>
      </xsd:simpleType>
    </xsd:element>
    <xsd:element name="PRA_Text_4" ma:index="22" nillable="true" ma:displayName="PRA Text 4" ma:hidden="true" ma:internalName="PraText4" ma:readOnly="false">
      <xsd:simpleType>
        <xsd:restriction base="dms:Text"/>
      </xsd:simpleType>
    </xsd:element>
    <xsd:element name="PRA_Text_5" ma:index="23" nillable="true" ma:displayName="PRA Text 5" ma:hidden="true" ma:internalName="PraText5" ma:readOnly="false">
      <xsd:simpleType>
        <xsd:restriction base="dms:Text"/>
      </xsd:simpleType>
    </xsd:element>
    <xsd:element name="PRA_Date_1" ma:index="24" nillable="true" ma:displayName="PRA Date 1" ma:format="DateTime" ma:hidden="true" ma:internalName="PraDate1" ma:readOnly="false">
      <xsd:simpleType>
        <xsd:restriction base="dms:DateTime"/>
      </xsd:simpleType>
    </xsd:element>
    <xsd:element name="PRA_Date_2" ma:index="25" nillable="true" ma:displayName="PRA Date 2" ma:format="DateTime" ma:hidden="true" ma:internalName="PraDate2" ma:readOnly="false">
      <xsd:simpleType>
        <xsd:restriction base="dms:DateTime"/>
      </xsd:simpleType>
    </xsd:element>
    <xsd:element name="PRA_Date_3" ma:index="26" nillable="true" ma:displayName="PRA Date 3" ma:format="DateTime" ma:hidden="true" ma:internalName="PraDate3" ma:readOnly="false">
      <xsd:simpleType>
        <xsd:restriction base="dms:DateTime"/>
      </xsd:simpleType>
    </xsd:element>
    <xsd:element name="PRA_Date_Trigger" ma:index="27" nillable="true" ma:displayName="PRA Date Trigger" ma:format="DateTime" ma:hidden="true" ma:internalName="PraDateTrigger" ma:readOnly="false">
      <xsd:simpleType>
        <xsd:restriction base="dms:DateTime"/>
      </xsd:simpleType>
    </xsd:element>
    <xsd:element name="PRA_Date_Disposal" ma:index="28" nillable="true" ma:displayName="PRA Date Disposal" ma:format="DateTime" ma:hidden="true" ma:internalName="PraDateDisposal" ma:readOnly="false">
      <xsd:simpleType>
        <xsd:restriction base="dms:DateTime"/>
      </xsd:simpleType>
    </xsd:element>
    <xsd:element name="Function" ma:index="30" nillable="true" ma:displayName="Function" ma:default="Management and Governance" ma:format="Dropdown" ma:internalName="Function">
      <xsd:simpleType>
        <xsd:union memberTypes="dms:Text">
          <xsd:simpleType>
            <xsd:restriction base="dms:Choice">
              <xsd:enumeration value="Management and Governance"/>
            </xsd:restriction>
          </xsd:simpleType>
        </xsd:union>
      </xsd:simpleType>
    </xsd:element>
    <xsd:element name="Activity" ma:index="31" nillable="true" ma:displayName="Activity" ma:default="Reporting" ma:format="Dropdown" ma:hidden="true" ma:internalName="Activity" ma:readOnly="false">
      <xsd:simpleType>
        <xsd:union memberTypes="dms:Text">
          <xsd:simpleType>
            <xsd:restriction base="dms:Choice">
              <xsd:enumeration value="Reporting"/>
            </xsd:restriction>
          </xsd:simpleType>
        </xsd:union>
      </xsd:simpleType>
    </xsd:element>
    <xsd:element name="Case" ma:index="33" nillable="true" ma:displayName="Case" ma:default="NA" ma:format="RadioButtons" ma:hidden="true" ma:internalName="Case" ma:readOnly="false">
      <xsd:simpleType>
        <xsd:union memberTypes="dms:Text">
          <xsd:simpleType>
            <xsd:restriction base="dms:Choice">
              <xsd:enumeration value="NA"/>
            </xsd:restriction>
          </xsd:simpleType>
        </xsd:union>
      </xsd:simpleType>
    </xsd:element>
    <xsd:element name="FunctionGroup" ma:index="36" nillable="true" ma:displayName="Function Group" ma:default="NA" ma:format="RadioButtons" ma:hidden="true" ma:internalName="FunctionGroup" ma:readOnly="false">
      <xsd:simpleType>
        <xsd:union memberTypes="dms:Text">
          <xsd:simpleType>
            <xsd:restriction base="dms:Choice">
              <xsd:enumeration value="NA"/>
            </xsd:restriction>
          </xsd:simpleType>
        </xsd:union>
      </xsd:simpleType>
    </xsd:element>
    <xsd:element name="Project" ma:index="37" nillable="true" ma:displayName="Project" ma:default="NA" ma:format="RadioButtons" ma:hidden="true" ma:internalName="Project" ma:readOnly="false">
      <xsd:simpleType>
        <xsd:union memberTypes="dms:Text">
          <xsd:simpleType>
            <xsd:restriction base="dms:Choice">
              <xsd:enumeration value="NA"/>
            </xsd:restriction>
          </xsd:simpleType>
        </xsd:union>
      </xsd:simpleType>
    </xsd:element>
    <xsd:element name="CategoryName" ma:index="38" nillable="true" ma:displayName="Category Name" ma:default="NA" ma:format="RadioButtons" ma:hidden="true" ma:internalName="CategoryName" ma:readOnly="false">
      <xsd:simpleType>
        <xsd:union memberTypes="dms:Text">
          <xsd:simpleType>
            <xsd:restriction base="dms:Choice">
              <xsd:enumeration value="NA"/>
            </xsd:restriction>
          </xsd:simpleType>
        </xsd:union>
      </xsd:simpleType>
    </xsd:element>
    <xsd:element name="Volume" ma:index="40" nillable="true" ma:displayName="Volume" ma:default="NA" ma:format="RadioButtons" ma:hidden="true" ma:internalName="Volume" ma:readOnly="false">
      <xsd:simpleType>
        <xsd:union memberTypes="dms:Text">
          <xsd:simpleType>
            <xsd:restriction base="dms:Choice">
              <xsd:enumeration value="NA"/>
            </xsd:restriction>
          </xsd:simpleType>
        </xsd:union>
      </xsd:simpleType>
    </xsd:element>
    <xsd:element name="Know-How_Type" ma:index="41" nillable="true" ma:displayName="Know-How Type" ma:default="NA" ma:format="Dropdown" ma:hidden="true" ma:internalName="KnowHowType" ma:readOnly="false">
      <xsd:simpleType>
        <xsd:union memberTypes="dms:Text">
          <xsd:simpleType>
            <xsd:restriction base="dms:Choice">
              <xsd:enumeration value="NA"/>
              <xsd:enumeration value="FAQ"/>
              <xsd:enumeration value="Tall Poppy"/>
              <xsd:enumeration value="Topic"/>
              <xsd:enumeration value="Who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9abad-2e3e-4033-9030-c1d1c2f56d57" elementFormDefault="qualified">
    <xsd:import namespace="http://schemas.microsoft.com/office/2006/documentManagement/types"/>
    <xsd:import namespace="http://schemas.microsoft.com/office/infopath/2007/PartnerControls"/>
    <xsd:element name="Financial_x0020_Year" ma:index="5" nillable="true" ma:displayName="Financial Year" ma:default="2017-2018" ma:format="Dropdown" ma:internalName="Financial_x0020_Year">
      <xsd:simpleType>
        <xsd:restriction base="dms:Choice">
          <xsd:enumeration value="2018-2019"/>
          <xsd:enumeration value="2017-2018"/>
          <xsd:enumeration value="2016-2017"/>
          <xsd:enumeration value="2015-2016"/>
          <xsd:enumeration value="2014-2015"/>
          <xsd:enumeration value="2013-2014"/>
          <xsd:enumeration value="2012-2013"/>
          <xsd:enumeration value="2011 and prior"/>
        </xsd:restriction>
      </xsd:simpleType>
    </xsd:element>
    <xsd:element name="Administrative" ma:index="12" nillable="true" ma:displayName="Administrative" ma:hidden="true" ma:internalName="Administrative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a87a5a-4a8e-439b-8ba8-e233ac656765" elementFormDefault="qualified">
    <xsd:import namespace="http://schemas.microsoft.com/office/2006/documentManagement/types"/>
    <xsd:import namespace="http://schemas.microsoft.com/office/infopath/2007/PartnerControls"/>
    <xsd:element name="Entity" ma:index="6" nillable="true" ma:displayName="Entity" ma:default="Sport NZ" ma:format="Dropdown" ma:internalName="Entity" ma:readOnly="false">
      <xsd:simpleType>
        <xsd:restriction base="dms:Choice">
          <xsd:enumeration value="HPSNZ"/>
          <xsd:enumeration value="Sport NZ"/>
          <xsd:enumeration value="Sport NZ Group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ggregation_Status xmlns="e21cbe00-2104-4159-b9b9-bd54555d1bf2">Normal</Aggregation_Status>
    <PRA_Date_2 xmlns="e21cbe00-2104-4159-b9b9-bd54555d1bf2" xsi:nil="true"/>
    <PRA_Date_Trigger xmlns="e21cbe00-2104-4159-b9b9-bd54555d1bf2" xsi:nil="true"/>
    <Related_People xmlns="e21cbe00-2104-4159-b9b9-bd54555d1bf2">
      <UserInfo>
        <DisplayName/>
        <AccountId xsi:nil="true"/>
        <AccountType/>
      </UserInfo>
    </Related_People>
    <PRA_Type xmlns="e21cbe00-2104-4159-b9b9-bd54555d1bf2">Doc</PRA_Type>
    <Read_Only_Status xmlns="e21cbe00-2104-4159-b9b9-bd54555d1bf2">Open</Read_Only_Status>
    <Target_Audience xmlns="e21cbe00-2104-4159-b9b9-bd54555d1bf2">Internal</Target_Audience>
    <Function xmlns="e21cbe00-2104-4159-b9b9-bd54555d1bf2">Management and Governance</Function>
    <Volume xmlns="e21cbe00-2104-4159-b9b9-bd54555d1bf2">NA</Volume>
    <PRA_Date_3 xmlns="e21cbe00-2104-4159-b9b9-bd54555d1bf2" xsi:nil="true"/>
    <Project xmlns="e21cbe00-2104-4159-b9b9-bd54555d1bf2">NA</Project>
    <Administrative xmlns="f0c9abad-2e3e-4033-9030-c1d1c2f56d57" xsi:nil="true"/>
    <Authoritative_Version xmlns="e21cbe00-2104-4159-b9b9-bd54555d1bf2">false</Authoritative_Version>
    <CategoryValue xmlns="e21cbe00-2104-4159-b9b9-bd54555d1bf2">NA</CategoryValue>
    <DocumentType xmlns="e21cbe00-2104-4159-b9b9-bd54555d1bf2">Financial related</DocumentType>
    <PRA_Date_Disposal xmlns="e21cbe00-2104-4159-b9b9-bd54555d1bf2" xsi:nil="true"/>
    <Financial_x0020_Year xmlns="f0c9abad-2e3e-4033-9030-c1d1c2f56d57">2016-2017</Financial_x0020_Year>
    <Activity xmlns="e21cbe00-2104-4159-b9b9-bd54555d1bf2">Reporting</Activity>
    <FunctionGroup xmlns="e21cbe00-2104-4159-b9b9-bd54555d1bf2">NA</FunctionGroup>
    <PRA_Text_3 xmlns="e21cbe00-2104-4159-b9b9-bd54555d1bf2" xsi:nil="true"/>
    <Narrative xmlns="e21cbe00-2104-4159-b9b9-bd54555d1bf2" xsi:nil="true"/>
    <CategoryName xmlns="e21cbe00-2104-4159-b9b9-bd54555d1bf2">NA</CategoryName>
    <Know-How_Type xmlns="e21cbe00-2104-4159-b9b9-bd54555d1bf2">NA</Know-How_Type>
    <Key_x0020_Words xmlns="e21cbe00-2104-4159-b9b9-bd54555d1bf2"/>
    <Case xmlns="e21cbe00-2104-4159-b9b9-bd54555d1bf2">NA</Case>
    <Original_Document xmlns="e21cbe00-2104-4159-b9b9-bd54555d1bf2" xsi:nil="true"/>
    <PRA_Text_2 xmlns="e21cbe00-2104-4159-b9b9-bd54555d1bf2" xsi:nil="true"/>
    <PRA_Text_5 xmlns="e21cbe00-2104-4159-b9b9-bd54555d1bf2" xsi:nil="true"/>
    <PRA_Date_1 xmlns="e21cbe00-2104-4159-b9b9-bd54555d1bf2" xsi:nil="true"/>
    <Subactivity xmlns="e21cbe00-2104-4159-b9b9-bd54555d1bf2">SSC CE Expenses</Subactivity>
    <Entity xmlns="b0a87a5a-4a8e-439b-8ba8-e233ac656765">Sport NZ</Entity>
    <PRA_Text_1 xmlns="e21cbe00-2104-4159-b9b9-bd54555d1bf2" xsi:nil="true"/>
    <PRA_Text_4 xmlns="e21cbe00-2104-4159-b9b9-bd54555d1bf2" xsi:nil="true"/>
    <Record_Type xmlns="e21cbe00-2104-4159-b9b9-bd54555d1bf2">Normal</Record_Type>
    <RecordID xmlns="e21cbe00-2104-4159-b9b9-bd54555d1bf2">970767</RecordID>
  </documentManagement>
</p:properties>
</file>

<file path=customXml/itemProps1.xml><?xml version="1.0" encoding="utf-8"?>
<ds:datastoreItem xmlns:ds="http://schemas.openxmlformats.org/officeDocument/2006/customXml" ds:itemID="{2AC21DA9-C20D-4451-AB0D-638AC75012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1cbe00-2104-4159-b9b9-bd54555d1bf2"/>
    <ds:schemaRef ds:uri="f0c9abad-2e3e-4033-9030-c1d1c2f56d57"/>
    <ds:schemaRef ds:uri="b0a87a5a-4a8e-439b-8ba8-e233ac6567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2FD90A-3FAE-44E0-B2BD-6BA333FCCA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B770FC-49B7-4A39-A025-0462A53B26B7}">
  <ds:schemaRefs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f0c9abad-2e3e-4033-9030-c1d1c2f56d57"/>
    <ds:schemaRef ds:uri="http://purl.org/dc/elements/1.1/"/>
    <ds:schemaRef ds:uri="http://schemas.openxmlformats.org/package/2006/metadata/core-properties"/>
    <ds:schemaRef ds:uri="b0a87a5a-4a8e-439b-8ba8-e233ac656765"/>
    <ds:schemaRef ds:uri="e21cbe00-2104-4159-b9b9-bd54555d1bf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Travel</vt:lpstr>
      <vt:lpstr>Hospitality</vt:lpstr>
      <vt:lpstr>Gifts and Benefits</vt:lpstr>
      <vt:lpstr>All other  expenses</vt:lpstr>
      <vt:lpstr>'All other  expenses'!Print_Area</vt:lpstr>
      <vt:lpstr>'Gifts and Benefits'!Print_Area</vt:lpstr>
      <vt:lpstr>Hospitality!Print_Area</vt:lpstr>
      <vt:lpstr>Travel!Print_Area</vt:lpstr>
    </vt:vector>
  </TitlesOfParts>
  <Company>SSC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mortensenm</dc:creator>
  <cp:lastModifiedBy>kated</cp:lastModifiedBy>
  <cp:lastPrinted>2017-06-12T01:23:02Z</cp:lastPrinted>
  <dcterms:created xsi:type="dcterms:W3CDTF">2010-10-17T20:59:02Z</dcterms:created>
  <dcterms:modified xsi:type="dcterms:W3CDTF">2017-07-30T23:32:43Z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0x010100AAAAAAAAAAAAAAAAAAAAAAAAAAAAAA0200E82186FFF3B97540B760FA61ECEBE233</vt:lpwstr>
  </property>
  <property fmtid="{D5CDD505-2E9C-101B-9397-08002B2CF9AE}" pid="3" name="_ModerationStatus">
    <vt:lpwstr>0</vt:lpwstr>
  </property>
</Properties>
</file>